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25" windowHeight="11025" tabRatio="935" firstSheet="68" activeTab="72"/>
  </bookViews>
  <sheets>
    <sheet name="First-Page" sheetId="1" r:id="rId1"/>
    <sheet name="Contents" sheetId="2" r:id="rId2"/>
    <sheet name="Sheet1" sheetId="3" r:id="rId3"/>
    <sheet name="AT-1-Gen_Info " sheetId="4" r:id="rId4"/>
    <sheet name="AT-2-S1 BUDGET" sheetId="5" r:id="rId5"/>
    <sheet name="AT_2A_fundflow" sheetId="6" r:id="rId6"/>
    <sheet name="AT-2B_DBT" sheetId="7" r:id="rId7"/>
    <sheet name="AT-3" sheetId="8" r:id="rId8"/>
    <sheet name="AT3A_cvrg(Insti)" sheetId="9" r:id="rId9"/>
    <sheet name="AT3B_cvrg(Insti)_UPY)" sheetId="10" r:id="rId10"/>
    <sheet name="AT3C_cvrg(Insti)_UPY" sheetId="11" r:id="rId11"/>
    <sheet name="enrolment vs availed_PY" sheetId="12" r:id="rId12"/>
    <sheet name="enrolment vs availed_UPY" sheetId="13" r:id="rId13"/>
    <sheet name="AT-4B" sheetId="14" r:id="rId14"/>
    <sheet name="T5_PLAN_vs_PRFM" sheetId="15" r:id="rId15"/>
    <sheet name="T5A_PLAN_vs_PRFM" sheetId="16" r:id="rId16"/>
    <sheet name="T5B_PLAN_vs_PRFM" sheetId="17" r:id="rId17"/>
    <sheet name="T5C_Drought_PLAN_vs_PRFM" sheetId="18" r:id="rId18"/>
    <sheet name="T5D_Drought_PLAN_vs_PRFM" sheetId="19" r:id="rId19"/>
    <sheet name="T6_FG_py_Utlsn" sheetId="20" r:id="rId20"/>
    <sheet name="T6A_FG_Upy_Utlsn" sheetId="21" r:id="rId21"/>
    <sheet name="T6B_Pay_FG_FCI_Pry" sheetId="22" r:id="rId22"/>
    <sheet name="T6C_Coarse_Grain" sheetId="23" r:id="rId23"/>
    <sheet name="T7_CC_PY_Utlsn" sheetId="24" r:id="rId24"/>
    <sheet name="T7ACC_UPY_Utlsn" sheetId="25" r:id="rId25"/>
    <sheet name="AT-8_Hon_CCH_Pry" sheetId="26" r:id="rId26"/>
    <sheet name="AT-8A_Hon_CCH_UPry" sheetId="27" r:id="rId27"/>
    <sheet name="AT9_TA" sheetId="28" r:id="rId28"/>
    <sheet name="AT10_MME" sheetId="29" r:id="rId29"/>
    <sheet name="AT10A" sheetId="30" r:id="rId30"/>
    <sheet name="AT-10-B" sheetId="31" r:id="rId31"/>
    <sheet name="AT-10 C" sheetId="32" r:id="rId32"/>
    <sheet name="AT-10D" sheetId="33" r:id="rId33"/>
    <sheet name="AT-10 E" sheetId="34" r:id="rId34"/>
    <sheet name="AT-10 F" sheetId="35" r:id="rId35"/>
    <sheet name="AT11_KS Year wise" sheetId="36" r:id="rId36"/>
    <sheet name="AT11A_KS-District wise" sheetId="37" r:id="rId37"/>
    <sheet name="AT12_KD-New" sheetId="38" r:id="rId38"/>
    <sheet name="AT12A_KD-Replacement" sheetId="39" r:id="rId39"/>
    <sheet name="Mode of cooking" sheetId="40" r:id="rId40"/>
    <sheet name="AT-14" sheetId="41" r:id="rId41"/>
    <sheet name="AT-14 A" sheetId="42" r:id="rId42"/>
    <sheet name="AT-15" sheetId="43" r:id="rId43"/>
    <sheet name="AT-16" sheetId="44" r:id="rId44"/>
    <sheet name="AT_17_Coverage-RBSK" sheetId="45" r:id="rId45"/>
    <sheet name="AT18_Details_Community" sheetId="46" r:id="rId46"/>
    <sheet name="AT_19_Impl_Agency" sheetId="47" r:id="rId47"/>
    <sheet name="AT_20_CentralCookingagency" sheetId="48" r:id="rId48"/>
    <sheet name="AT-21" sheetId="49" r:id="rId49"/>
    <sheet name="AT-22" sheetId="50" r:id="rId50"/>
    <sheet name="AT-23 MIS" sheetId="51" r:id="rId51"/>
    <sheet name="AT-23A _AMS" sheetId="52" r:id="rId52"/>
    <sheet name="AT-24" sheetId="53" r:id="rId53"/>
    <sheet name="AT-25" sheetId="54" r:id="rId54"/>
    <sheet name="Proposals" sheetId="55" r:id="rId55"/>
    <sheet name="AT26_NoWD" sheetId="56" r:id="rId56"/>
    <sheet name="AT26A_NoWD" sheetId="57" r:id="rId57"/>
    <sheet name="AT27_Req_FG_CA_Pry " sheetId="58" r:id="rId58"/>
    <sheet name="AT27A_Req_FG_CA_UPry" sheetId="59" r:id="rId59"/>
    <sheet name="AT27B_Req_FG_CA_NCLP." sheetId="60" r:id="rId60"/>
    <sheet name="AT27C_Req_FG_Drought -Pry" sheetId="61" r:id="rId61"/>
    <sheet name="AT27D_Req_FG_Drought -UPry" sheetId="62" r:id="rId62"/>
    <sheet name="AT27E_Summer vacations_PRY" sheetId="63" r:id="rId63"/>
    <sheet name="AT27F_Summer vacations_UPY" sheetId="64" r:id="rId64"/>
    <sheet name="AT_28_RqmtKitchen" sheetId="65" r:id="rId65"/>
    <sheet name="AT-28A_RqmtPlinthArea" sheetId="66" r:id="rId66"/>
    <sheet name="AT-28B_Kitchen repair" sheetId="67" r:id="rId67"/>
    <sheet name="AT29_Requirement KD " sheetId="68" r:id="rId68"/>
    <sheet name="AT29_A_Replacement KD" sheetId="69" r:id="rId69"/>
    <sheet name="AT-30_Coook-cum-Helper" sheetId="70" r:id="rId70"/>
    <sheet name="AT_31_Budget_provision" sheetId="71" r:id="rId71"/>
    <sheet name="AT32_Drought Pry Util" sheetId="72" r:id="rId72"/>
    <sheet name="AT-32A Drought UPry Util" sheetId="73" r:id="rId73"/>
  </sheets>
  <externalReferences>
    <externalReference r:id="rId76"/>
  </externalReferences>
  <definedNames>
    <definedName name="_xlnm.Print_Area" localSheetId="44">'AT_17_Coverage-RBSK'!$A$1:$L$27</definedName>
    <definedName name="_xlnm.Print_Area" localSheetId="46">'AT_19_Impl_Agency'!$A$1:$J$24</definedName>
    <definedName name="_xlnm.Print_Area" localSheetId="47">'AT_20_CentralCookingagency'!$A$1:$M$26</definedName>
    <definedName name="_xlnm.Print_Area" localSheetId="64">'AT_28_RqmtKitchen'!$A$1:$R$26</definedName>
    <definedName name="_xlnm.Print_Area" localSheetId="5">'AT_2A_fundflow'!$A$1:$V$21</definedName>
    <definedName name="_xlnm.Print_Area" localSheetId="70">'AT_31_Budget_provision'!$A$1:$W$29</definedName>
    <definedName name="_xlnm.Print_Area" localSheetId="31">'AT-10 C'!$A$1:$J$23</definedName>
    <definedName name="_xlnm.Print_Area" localSheetId="33">'AT-10 E'!$A$1:$H$24</definedName>
    <definedName name="_xlnm.Print_Area" localSheetId="34">'AT-10 F'!$A$1:$H$24</definedName>
    <definedName name="_xlnm.Print_Area" localSheetId="28">'AT10_MME'!$A$1:$H$27</definedName>
    <definedName name="_xlnm.Print_Area" localSheetId="29">'AT10A'!$A$1:$E$26</definedName>
    <definedName name="_xlnm.Print_Area" localSheetId="30">'AT-10-B'!$A$1:$I$27</definedName>
    <definedName name="_xlnm.Print_Area" localSheetId="32">'AT-10D'!$A$1:$K$26</definedName>
    <definedName name="_xlnm.Print_Area" localSheetId="35">'AT11_KS Year wise'!$A$1:$N$29</definedName>
    <definedName name="_xlnm.Print_Area" localSheetId="36">'AT11A_KS-District wise'!$A$1:$K$27</definedName>
    <definedName name="_xlnm.Print_Area" localSheetId="37">'AT12_KD-New'!$A$1:$K$28</definedName>
    <definedName name="_xlnm.Print_Area" localSheetId="38">'AT12A_KD-Replacement'!$A$1:$K$27</definedName>
    <definedName name="_xlnm.Print_Area" localSheetId="40">'AT-14'!$A$1:$N$24</definedName>
    <definedName name="_xlnm.Print_Area" localSheetId="41">'AT-14 A'!$A$1:$H$24</definedName>
    <definedName name="_xlnm.Print_Area" localSheetId="42">'AT-15'!$A$1:$L$25</definedName>
    <definedName name="_xlnm.Print_Area" localSheetId="43">'AT-16'!$A$1:$K$24</definedName>
    <definedName name="_xlnm.Print_Area" localSheetId="45">'AT18_Details_Community'!$A$1:$F$26</definedName>
    <definedName name="_xlnm.Print_Area" localSheetId="3">'AT-1-Gen_Info '!#REF!</definedName>
    <definedName name="_xlnm.Print_Area" localSheetId="48">'AT-21'!$A$1:$L$24</definedName>
    <definedName name="_xlnm.Print_Area" localSheetId="49">'AT-22'!$A$1:$O$24</definedName>
    <definedName name="_xlnm.Print_Area" localSheetId="50">'AT-23 MIS'!$A$1:$P$26</definedName>
    <definedName name="_xlnm.Print_Area" localSheetId="52">'AT-24'!$A$1:$M$26</definedName>
    <definedName name="_xlnm.Print_Area" localSheetId="55">'AT26_NoWD'!$A$1:$L$26</definedName>
    <definedName name="_xlnm.Print_Area" localSheetId="56">'AT26A_NoWD'!$A$1:$K$26</definedName>
    <definedName name="_xlnm.Print_Area" localSheetId="57">'AT27_Req_FG_CA_Pry '!$A$1:$P$27</definedName>
    <definedName name="_xlnm.Print_Area" localSheetId="58">'AT27A_Req_FG_CA_UPry'!$A$1:$P$27</definedName>
    <definedName name="_xlnm.Print_Area" localSheetId="59">'AT27B_Req_FG_CA_NCLP.'!$A$1:$L$26</definedName>
    <definedName name="_xlnm.Print_Area" localSheetId="60">'AT27C_Req_FG_Drought -Pry'!$A$1:$L$26</definedName>
    <definedName name="_xlnm.Print_Area" localSheetId="61">'AT27D_Req_FG_Drought -UPry'!$A$1:$L$26</definedName>
    <definedName name="_xlnm.Print_Area" localSheetId="62">'AT27E_Summer vacations_PRY'!$A$1:$J$26</definedName>
    <definedName name="_xlnm.Print_Area" localSheetId="63">'AT27F_Summer vacations_UPY'!$A$1:$J$27</definedName>
    <definedName name="_xlnm.Print_Area" localSheetId="65">'AT-28A_RqmtPlinthArea'!$A$1:$S$27</definedName>
    <definedName name="_xlnm.Print_Area" localSheetId="66">'AT-28B_Kitchen repair'!$A$1:$G$24</definedName>
    <definedName name="_xlnm.Print_Area" localSheetId="68">'AT29_A_Replacement KD'!$A$1:$V$27</definedName>
    <definedName name="_xlnm.Print_Area" localSheetId="67">'AT29_Requirement KD '!$A$1:$V$26</definedName>
    <definedName name="_xlnm.Print_Area" localSheetId="6">'AT-2B_DBT'!$A$1:$L$27</definedName>
    <definedName name="_xlnm.Print_Area" localSheetId="4">'AT-2-S1 BUDGET'!$A$1:$V$35</definedName>
    <definedName name="_xlnm.Print_Area" localSheetId="7">'AT-3'!$A$1:$H$24</definedName>
    <definedName name="_xlnm.Print_Area" localSheetId="69">'AT-30_Coook-cum-Helper'!$A$1:$L$26</definedName>
    <definedName name="_xlnm.Print_Area" localSheetId="71">'AT32_Drought Pry Util'!$A$1:$L$26</definedName>
    <definedName name="_xlnm.Print_Area" localSheetId="72">'AT-32A Drought UPry Util'!$A$1:$L$27</definedName>
    <definedName name="_xlnm.Print_Area" localSheetId="8">'AT3A_cvrg(Insti)'!$A$1:$N$26</definedName>
    <definedName name="_xlnm.Print_Area" localSheetId="9">'AT3B_cvrg(Insti)_UPY)'!$A$1:$N$26</definedName>
    <definedName name="_xlnm.Print_Area" localSheetId="10">'AT3C_cvrg(Insti)_UPY'!$A$1:$N$27</definedName>
    <definedName name="_xlnm.Print_Area" localSheetId="13">'AT-4B'!$A$1:$G$24</definedName>
    <definedName name="_xlnm.Print_Area" localSheetId="25">'AT-8_Hon_CCH_Pry'!$A$1:$V$26</definedName>
    <definedName name="_xlnm.Print_Area" localSheetId="26">'AT-8A_Hon_CCH_UPry'!$A$1:$V$28</definedName>
    <definedName name="_xlnm.Print_Area" localSheetId="27">'AT9_TA'!$A$1:$I$28</definedName>
    <definedName name="_xlnm.Print_Area" localSheetId="1">'Contents'!$A$1:$C$69</definedName>
    <definedName name="_xlnm.Print_Area" localSheetId="11">'enrolment vs availed_PY'!$A$1:$Q$27</definedName>
    <definedName name="_xlnm.Print_Area" localSheetId="12">'enrolment vs availed_UPY'!$A$1:$Q$27</definedName>
    <definedName name="_xlnm.Print_Area" localSheetId="0">'First-Page'!$A$1:$K$1</definedName>
    <definedName name="_xlnm.Print_Area" localSheetId="39">'Mode of cooking'!$A$1:$H$26</definedName>
    <definedName name="_xlnm.Print_Area" localSheetId="54">'Proposals'!$A$1:$J$24</definedName>
    <definedName name="_xlnm.Print_Area" localSheetId="2">'Sheet1'!$A$1:$H$5</definedName>
    <definedName name="_xlnm.Print_Area" localSheetId="14">'T5_PLAN_vs_PRFM'!$A$1:$J$27</definedName>
    <definedName name="_xlnm.Print_Area" localSheetId="15">'T5A_PLAN_vs_PRFM'!$A$1:$J$27</definedName>
    <definedName name="_xlnm.Print_Area" localSheetId="16">'T5B_PLAN_vs_PRFM'!$A$1:$J$26</definedName>
    <definedName name="_xlnm.Print_Area" localSheetId="17">'T5C_Drought_PLAN_vs_PRFM'!$A$1:$J$25</definedName>
    <definedName name="_xlnm.Print_Area" localSheetId="18">'T5D_Drought_PLAN_vs_PRFM'!$A$1:$J$26</definedName>
    <definedName name="_xlnm.Print_Area" localSheetId="19">'T6_FG_py_Utlsn'!$A$1:$L$25</definedName>
    <definedName name="_xlnm.Print_Area" localSheetId="20">'T6A_FG_Upy_Utlsn'!$A$1:$M$27</definedName>
    <definedName name="_xlnm.Print_Area" localSheetId="21">'T6B_Pay_FG_FCI_Pry'!$A$1:$M$28</definedName>
    <definedName name="_xlnm.Print_Area" localSheetId="22">'T6C_Coarse_Grain'!$A$1:$L$27</definedName>
    <definedName name="_xlnm.Print_Area" localSheetId="23">'T7_CC_PY_Utlsn'!$A$1:$Q$27</definedName>
    <definedName name="_xlnm.Print_Area" localSheetId="24">'T7ACC_UPY_Utlsn'!$A$1:$Q$28</definedName>
  </definedNames>
  <calcPr fullCalcOnLoad="1"/>
</workbook>
</file>

<file path=xl/sharedStrings.xml><?xml version="1.0" encoding="utf-8"?>
<sst xmlns="http://schemas.openxmlformats.org/spreadsheetml/2006/main" count="3770" uniqueCount="1067">
  <si>
    <t>[Mid-Day Meal Scheme]</t>
  </si>
  <si>
    <t>State:</t>
  </si>
  <si>
    <t>S.No.</t>
  </si>
  <si>
    <t>Name of District</t>
  </si>
  <si>
    <t>No. of  Institutions</t>
  </si>
  <si>
    <t xml:space="preserve">(Govt+LB)Schools </t>
  </si>
  <si>
    <t>GA Schools</t>
  </si>
  <si>
    <t>-</t>
  </si>
  <si>
    <t xml:space="preserve"> </t>
  </si>
  <si>
    <t>Date:_________</t>
  </si>
  <si>
    <t>(Only in MS-Excel Format)</t>
  </si>
  <si>
    <t xml:space="preserve">No. of children </t>
  </si>
  <si>
    <t>Total no. of meals served</t>
  </si>
  <si>
    <t>Total</t>
  </si>
  <si>
    <t>[Qnty in MTs]</t>
  </si>
  <si>
    <t>Rice</t>
  </si>
  <si>
    <t>[Rs. in lakh]</t>
  </si>
  <si>
    <t>Sl. No.</t>
  </si>
  <si>
    <t>Primary</t>
  </si>
  <si>
    <t>Upper Primary</t>
  </si>
  <si>
    <t>[Rs. in Lakh]</t>
  </si>
  <si>
    <t>Activities                                                               (Please list item-wise details as far as possible)</t>
  </si>
  <si>
    <t>I</t>
  </si>
  <si>
    <t xml:space="preserve">School Level Expenses </t>
  </si>
  <si>
    <t>Sub Total</t>
  </si>
  <si>
    <t>II</t>
  </si>
  <si>
    <t>Grand Total</t>
  </si>
  <si>
    <t>District</t>
  </si>
  <si>
    <t xml:space="preserve">Completed (C) </t>
  </si>
  <si>
    <t xml:space="preserve">In progress (IP)                    </t>
  </si>
  <si>
    <t xml:space="preserve">Physical </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</si>
  <si>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</si>
  <si>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</si>
  <si>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</si>
  <si>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</si>
  <si>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</si>
  <si>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</si>
  <si>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</si>
  <si>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</si>
  <si>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</si>
  <si>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</si>
  <si>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</si>
  <si>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</si>
  <si>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</si>
  <si>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</si>
  <si>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</si>
  <si>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</si>
  <si>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</si>
  <si>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</si>
  <si>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</si>
  <si>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</si>
  <si>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</si>
  <si>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</si>
  <si>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</si>
  <si>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</si>
  <si>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</si>
  <si>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</si>
  <si>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</si>
  <si>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</si>
  <si>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</si>
  <si>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</si>
  <si>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</si>
  <si>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</si>
  <si>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</si>
  <si>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</si>
  <si>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</si>
  <si>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</si>
  <si>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</si>
  <si>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</si>
  <si>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</si>
  <si>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</si>
  <si>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</si>
  <si>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</si>
  <si>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Anticipated No. of working days</t>
  </si>
  <si>
    <t>Requirement of Foodgrains (in MTs)</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</si>
  <si>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</si>
  <si>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</si>
  <si>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</si>
  <si>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</si>
  <si>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</si>
  <si>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</si>
  <si>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</si>
  <si>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</si>
  <si>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</si>
  <si>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</si>
  <si>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</si>
  <si>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</si>
  <si>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</si>
  <si>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</si>
  <si>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</si>
  <si>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</si>
  <si>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</si>
  <si>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</si>
  <si>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</si>
  <si>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</si>
  <si>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</si>
  <si>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</si>
  <si>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</si>
  <si>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</si>
  <si>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Centre</t>
  </si>
  <si>
    <t>Total (col.8+11-14)</t>
  </si>
  <si>
    <t>Central assistance received</t>
  </si>
  <si>
    <t>Total            (col 3+4+5+6)</t>
  </si>
  <si>
    <t>Total       (col.8+9+10+11)</t>
  </si>
  <si>
    <t>Total       (col.13+14+15+16)</t>
  </si>
  <si>
    <t>SHG</t>
  </si>
  <si>
    <t>NGO</t>
  </si>
  <si>
    <t>Cost of Foodgrain</t>
  </si>
  <si>
    <t>Cooking Cost</t>
  </si>
  <si>
    <t>Transportation Assistance</t>
  </si>
  <si>
    <t>MME</t>
  </si>
  <si>
    <t>Honorarium to Cook-cum-Helper</t>
  </si>
  <si>
    <t>Kitchen Devices</t>
  </si>
  <si>
    <t>Quantity (in gms)</t>
  </si>
  <si>
    <t>Diff. Between (7) -(12)</t>
  </si>
  <si>
    <t>Reasons for difference in col. 13</t>
  </si>
  <si>
    <t>Physical           [col. 3-col.5-col.7]</t>
  </si>
  <si>
    <t>Financial ( Rs. in lakh)                                       [col. 4-col.6-col.8]</t>
  </si>
  <si>
    <t>(Rs. In lakhs)</t>
  </si>
  <si>
    <t>No. of Institutions assigned to</t>
  </si>
  <si>
    <t>Grand total</t>
  </si>
  <si>
    <t>Govt. (Col.3-7-11)</t>
  </si>
  <si>
    <t>Govt. aided (col.4-8-12)</t>
  </si>
  <si>
    <t>Local body (col.5-9-13)</t>
  </si>
  <si>
    <t>Total (col.6-10-14)</t>
  </si>
  <si>
    <t>Instalment / Component</t>
  </si>
  <si>
    <t>Amount (Rs. In lakhs)</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</si>
  <si>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</si>
  <si>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</si>
  <si>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</si>
  <si>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</si>
  <si>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</si>
  <si>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</si>
  <si>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</si>
  <si>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</si>
  <si>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</si>
  <si>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</si>
  <si>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</si>
  <si>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</si>
  <si>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</si>
  <si>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</si>
  <si>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</si>
  <si>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Youth Club of NYK</t>
  </si>
  <si>
    <t>1. Cooks- cum- helpers engaged under Mid Day Meal Scheme</t>
  </si>
  <si>
    <t xml:space="preserve">2. Cost of meal per child per school day as per State Nutrition / Expenditure Norm including both, Central and State share. </t>
  </si>
  <si>
    <t>Cost   (in Rs.)</t>
  </si>
  <si>
    <t xml:space="preserve">Vegetables </t>
  </si>
  <si>
    <t>Central</t>
  </si>
  <si>
    <t>For Central Share</t>
  </si>
  <si>
    <t>For State Share</t>
  </si>
  <si>
    <t>Central Share</t>
  </si>
  <si>
    <t>Date on which Block / Gram Panchyat / School / Cooking Agency received funds</t>
  </si>
  <si>
    <t>Directorate / Authority</t>
  </si>
  <si>
    <t xml:space="preserve">Cost of foodgrains </t>
  </si>
  <si>
    <t xml:space="preserve">Kitchen-cum-store </t>
  </si>
  <si>
    <t xml:space="preserve">No. of Institutions </t>
  </si>
  <si>
    <t xml:space="preserve">Payment to FCI </t>
  </si>
  <si>
    <t>Qty (in MTs)</t>
  </si>
  <si>
    <t>Unspent Balance  {Col. (4+ 5)- 9}</t>
  </si>
  <si>
    <t>(Rs. in lakh)</t>
  </si>
  <si>
    <t>Trust</t>
  </si>
  <si>
    <t>PRI / GP/ Urban Local Body</t>
  </si>
  <si>
    <t>No. of children covered</t>
  </si>
  <si>
    <t>Kitchen-cum-store</t>
  </si>
  <si>
    <t>No. of meals to be served  (Col. 4 x Col. 5)</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</si>
  <si>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</si>
  <si>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</si>
  <si>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</si>
  <si>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</si>
  <si>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</si>
  <si>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</si>
  <si>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</si>
  <si>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</si>
  <si>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</si>
  <si>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</si>
  <si>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</si>
  <si>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</si>
  <si>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</si>
  <si>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</si>
  <si>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</si>
  <si>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</si>
  <si>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</si>
  <si>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</si>
  <si>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</si>
  <si>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</si>
  <si>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</si>
  <si>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</si>
  <si>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</si>
  <si>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</si>
  <si>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</si>
  <si>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</si>
  <si>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</si>
  <si>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Central             (col6+9-12)</t>
  </si>
  <si>
    <t>Central Share(8+11-14)</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</si>
  <si>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</si>
  <si>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</si>
  <si>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</si>
  <si>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</si>
  <si>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</si>
  <si>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</si>
  <si>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</si>
  <si>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</si>
  <si>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</si>
  <si>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</si>
  <si>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</si>
  <si>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</si>
  <si>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</si>
  <si>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</si>
  <si>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</si>
  <si>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</si>
  <si>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</si>
  <si>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</si>
  <si>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</si>
  <si>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</si>
  <si>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</si>
  <si>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</si>
  <si>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</si>
  <si>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</si>
  <si>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</si>
  <si>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</si>
  <si>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</si>
  <si>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</si>
  <si>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</si>
  <si>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</si>
  <si>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</si>
  <si>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 xml:space="preserve">Total Institutions </t>
  </si>
  <si>
    <t>No. of Inst. For which Annual data entry completed</t>
  </si>
  <si>
    <t>No. of Inst. For which Monthly data entry completed</t>
  </si>
  <si>
    <t>May</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</si>
  <si>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</si>
  <si>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</si>
  <si>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</si>
  <si>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</si>
  <si>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</si>
  <si>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</si>
  <si>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</si>
  <si>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</si>
  <si>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</si>
  <si>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</si>
  <si>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</si>
  <si>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</si>
  <si>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</si>
  <si>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</si>
  <si>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</si>
  <si>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</si>
  <si>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</si>
  <si>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</si>
  <si>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</si>
  <si>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</si>
  <si>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</si>
  <si>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</si>
  <si>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</si>
  <si>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</si>
  <si>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</si>
  <si>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</si>
  <si>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</si>
  <si>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</si>
  <si>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</si>
  <si>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</si>
  <si>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</si>
  <si>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</si>
  <si>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</si>
  <si>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</si>
  <si>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</si>
  <si>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</si>
  <si>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</si>
  <si>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</si>
  <si>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</si>
  <si>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</si>
  <si>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</si>
  <si>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</si>
  <si>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</si>
  <si>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</si>
  <si>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</si>
  <si>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</si>
  <si>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</si>
  <si>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</si>
  <si>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</si>
  <si>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</si>
  <si>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</si>
  <si>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</si>
  <si>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</si>
  <si>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</si>
  <si>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</si>
  <si>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</si>
  <si>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</si>
  <si>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</si>
  <si>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</si>
  <si>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</si>
  <si>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</si>
  <si>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</si>
  <si>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</si>
  <si>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</si>
  <si>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</si>
  <si>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</si>
  <si>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</si>
  <si>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</si>
  <si>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</si>
  <si>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</si>
  <si>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</si>
  <si>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</si>
  <si>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</si>
  <si>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</si>
  <si>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</si>
  <si>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</si>
  <si>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</si>
  <si>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</si>
  <si>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</si>
  <si>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</si>
  <si>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</si>
  <si>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</si>
  <si>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</si>
  <si>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</si>
  <si>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</si>
  <si>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</si>
  <si>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</si>
  <si>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</si>
  <si>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</si>
  <si>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</si>
  <si>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</si>
  <si>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</si>
  <si>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</si>
  <si>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</si>
  <si>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</si>
  <si>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</si>
  <si>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</si>
  <si>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</si>
  <si>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</si>
  <si>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</si>
  <si>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</si>
  <si>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</si>
  <si>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</si>
  <si>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</si>
  <si>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</si>
  <si>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</si>
  <si>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</si>
  <si>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</si>
  <si>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</si>
  <si>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</si>
  <si>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</si>
  <si>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</si>
  <si>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</si>
  <si>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</si>
  <si>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</si>
  <si>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</si>
  <si>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</si>
  <si>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</si>
  <si>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</si>
  <si>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</si>
  <si>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</si>
  <si>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</si>
  <si>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</si>
  <si>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</si>
  <si>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</si>
  <si>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</si>
  <si>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</si>
  <si>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</si>
  <si>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</si>
  <si>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</si>
  <si>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</si>
  <si>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</si>
  <si>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</si>
  <si>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</si>
  <si>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</si>
  <si>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</si>
  <si>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</si>
  <si>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</si>
  <si>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</si>
  <si>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</si>
  <si>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</si>
  <si>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Table: AT-5 D</t>
  </si>
  <si>
    <t>Reasons for Less payment Col. (7-9)</t>
  </si>
  <si>
    <t>Table: AT-6C</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</si>
  <si>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</si>
  <si>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</si>
  <si>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</si>
  <si>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</si>
  <si>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</si>
  <si>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</si>
  <si>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</si>
  <si>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</si>
  <si>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</si>
  <si>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</si>
  <si>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</si>
  <si>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</si>
  <si>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</si>
  <si>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</si>
  <si>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Multi tap</t>
  </si>
  <si>
    <t>Type of hand washing facilities (number of schools)</t>
  </si>
  <si>
    <t>Gen. Col. 3-Col.15</t>
  </si>
  <si>
    <t>ST.  Col. 5-Col.17</t>
  </si>
  <si>
    <t>Total Col. 19+Col.20+Col.21</t>
  </si>
  <si>
    <t>(Rs. In  Lakh)</t>
  </si>
  <si>
    <t>Total sanctioned</t>
  </si>
  <si>
    <t>Additional Food Items (per child)</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</si>
  <si>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</si>
  <si>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</si>
  <si>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</si>
  <si>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</si>
  <si>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</si>
  <si>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</si>
  <si>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</si>
  <si>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</si>
  <si>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</si>
  <si>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</si>
  <si>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</si>
  <si>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</si>
  <si>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</si>
  <si>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</si>
  <si>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</si>
  <si>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</si>
  <si>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</si>
  <si>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</si>
  <si>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</si>
  <si>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</si>
  <si>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</si>
  <si>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</si>
  <si>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</si>
  <si>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</si>
  <si>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</si>
  <si>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</si>
  <si>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</si>
  <si>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</si>
  <si>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</si>
  <si>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</si>
  <si>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</si>
  <si>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</si>
  <si>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</si>
  <si>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</si>
  <si>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</si>
  <si>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</si>
  <si>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</si>
  <si>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</si>
  <si>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</si>
  <si>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</si>
  <si>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</si>
  <si>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</si>
  <si>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</si>
  <si>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</si>
  <si>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</si>
  <si>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</si>
  <si>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2015-16</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</si>
  <si>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</si>
  <si>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</si>
  <si>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</si>
  <si>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</si>
  <si>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</si>
  <si>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</si>
  <si>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</si>
  <si>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</si>
  <si>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</si>
  <si>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</si>
  <si>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</si>
  <si>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</si>
  <si>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</si>
  <si>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</si>
  <si>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</si>
  <si>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</si>
  <si>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</si>
  <si>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</si>
  <si>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</si>
  <si>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</si>
  <si>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</si>
  <si>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</si>
  <si>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</si>
  <si>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</si>
  <si>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</si>
  <si>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</si>
  <si>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</si>
  <si>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</si>
  <si>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</si>
  <si>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</si>
  <si>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</si>
  <si>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Table-AT- 23 A</t>
  </si>
  <si>
    <t>Table AT -10 C :Details of IEC Activities</t>
  </si>
  <si>
    <t>Table - AT - 10 C</t>
  </si>
  <si>
    <t>Table: AT 10 D - Manpower dedicated for MDMS</t>
  </si>
  <si>
    <t>Table: AT-31</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</si>
  <si>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</si>
  <si>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</si>
  <si>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</si>
  <si>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</si>
  <si>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</si>
  <si>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</si>
  <si>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</si>
  <si>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</si>
  <si>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</si>
  <si>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</si>
  <si>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</si>
  <si>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</si>
  <si>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</si>
  <si>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</si>
  <si>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</si>
  <si>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</si>
  <si>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</si>
  <si>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</si>
  <si>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</si>
  <si>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</si>
  <si>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</si>
  <si>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</si>
  <si>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</si>
  <si>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</si>
  <si>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</si>
  <si>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</si>
  <si>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</si>
  <si>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</si>
  <si>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</si>
  <si>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</si>
  <si>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</si>
  <si>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</si>
  <si>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</si>
  <si>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</si>
  <si>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</si>
  <si>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</si>
  <si>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</si>
  <si>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</si>
  <si>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</si>
  <si>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</si>
  <si>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</si>
  <si>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</si>
  <si>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</si>
  <si>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</si>
  <si>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</si>
  <si>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</si>
  <si>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</si>
  <si>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</si>
  <si>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</si>
  <si>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</si>
  <si>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</si>
  <si>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</si>
  <si>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</si>
  <si>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</si>
  <si>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</si>
  <si>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</si>
  <si>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</si>
  <si>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</si>
  <si>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</si>
  <si>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</si>
  <si>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</si>
  <si>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</si>
  <si>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</si>
  <si>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</si>
  <si>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</si>
  <si>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</si>
  <si>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</si>
  <si>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</si>
  <si>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</si>
  <si>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</si>
  <si>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</si>
  <si>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</si>
  <si>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</si>
  <si>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</si>
  <si>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</si>
  <si>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</si>
  <si>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</si>
  <si>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</si>
  <si>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</si>
  <si>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</si>
  <si>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</si>
  <si>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</si>
  <si>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</si>
  <si>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</si>
  <si>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</si>
  <si>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</si>
  <si>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</si>
  <si>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</si>
  <si>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</si>
  <si>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</si>
  <si>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</si>
  <si>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</si>
  <si>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</si>
  <si>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</si>
  <si>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Amount paid to children (in Rs)</t>
  </si>
  <si>
    <t>Foodgrains provided to children (in MT)</t>
  </si>
  <si>
    <t>Covered through centralised kitchen</t>
  </si>
  <si>
    <t>Requirement of Pulses (in MTs)</t>
  </si>
  <si>
    <t>Pulse 1 (name)</t>
  </si>
  <si>
    <t>Table: AT-27C</t>
  </si>
  <si>
    <t>Table - AT - 10 B</t>
  </si>
  <si>
    <t>Table: AT-27 D</t>
  </si>
  <si>
    <t>Total No. of Cook-cum-helpers required in drought affected areas, if any</t>
  </si>
  <si>
    <t>Table: AT- 32</t>
  </si>
  <si>
    <t xml:space="preserve">Hon. to cook-cum-helpers </t>
  </si>
  <si>
    <t>Allocation</t>
  </si>
  <si>
    <t>Utilisation</t>
  </si>
  <si>
    <t>Allocation (Centre +State)</t>
  </si>
  <si>
    <t>Utilisation (Centre +State)</t>
  </si>
  <si>
    <t>Table: AT-32A</t>
  </si>
  <si>
    <t>Information on Kitchen Garden</t>
  </si>
  <si>
    <t xml:space="preserve">AT - 10 E </t>
  </si>
  <si>
    <t>AT - 4 B</t>
  </si>
  <si>
    <t>Information on Aadhaar Enrolment</t>
  </si>
  <si>
    <t>AT - 32</t>
  </si>
  <si>
    <t>AT - 32 A</t>
  </si>
  <si>
    <t>2018-19</t>
  </si>
  <si>
    <t>k</t>
  </si>
  <si>
    <t xml:space="preserve">Enrolment range 01-50 </t>
  </si>
  <si>
    <t>No. of schools</t>
  </si>
  <si>
    <t>Central share</t>
  </si>
  <si>
    <t xml:space="preserve">Enrolment range 51-150 </t>
  </si>
  <si>
    <t xml:space="preserve">Enrolment range 151-250 </t>
  </si>
  <si>
    <t xml:space="preserve">Enrolment range 251 &amp; Above </t>
  </si>
  <si>
    <t>Table: AT-29A</t>
  </si>
  <si>
    <t>Requirement of funds (Rs in lakh)</t>
  </si>
  <si>
    <t>Table: AT-28 B</t>
  </si>
  <si>
    <t>AT - 28 B</t>
  </si>
  <si>
    <t>Table: AT-28 B: Repair of kitchen cum stores constructed ten years ago</t>
  </si>
  <si>
    <t>Repair of kitchen cum stores constructed ten years ago</t>
  </si>
  <si>
    <t>AT- 29 A</t>
  </si>
  <si>
    <t>Repair of kitchen-cum-stores</t>
  </si>
  <si>
    <t>Mode of data collection (SMS/ IVRS/ Mobile App/ Web Application/ Others)</t>
  </si>
  <si>
    <t>Name of Agency implementing AMS in State/UT</t>
  </si>
  <si>
    <t>Name of the Krishi Vigyan Kendra (KVK)</t>
  </si>
  <si>
    <t>Table: AT- 10 F</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</si>
  <si>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</si>
  <si>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</si>
  <si>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</si>
  <si>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</si>
  <si>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</si>
  <si>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</si>
  <si>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</si>
  <si>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AT - 10 F</t>
  </si>
  <si>
    <t>Information on Training of Cook-cum-Helpers</t>
  </si>
  <si>
    <t>Number of School Working Days (Primary,Classes I-V) for 2020-21</t>
  </si>
  <si>
    <t>Number of School Working Days (Upper Primary,Classes VI-VIII) for 2020-21</t>
  </si>
  <si>
    <t>Proposal for coverage of children and working days  for 2020-21  (Primary Classes, I-V)</t>
  </si>
  <si>
    <t>Proposal for coverage of children and working days  for 2020-21  (Upper Primary,Classes VI-VIII)</t>
  </si>
  <si>
    <t>Proposal for coverage of children for NCLP Schools during 2020-21</t>
  </si>
  <si>
    <t>Proposal for coverage of children and working days  for Primary (Classes I-V) in Drought affected areas  during 2020-21</t>
  </si>
  <si>
    <t>Proposal for coverage of children and working days  for  Upper Primary (Classes VI-VIII)in Drought affected areas  during 2020-21</t>
  </si>
  <si>
    <t>Requirement of kitchen-cum-stores in the Primary and Upper Primary schools for the year 2020-21</t>
  </si>
  <si>
    <t>Requirement of kitchen cum stores as per Plinth Area Norm in the Primary and Upper Primary schools for the year 2020-21</t>
  </si>
  <si>
    <t>Requirement of Kitchen Devices (new) during 2020-21 in Primary &amp; Upper Primary Schools</t>
  </si>
  <si>
    <t>Replacement of Kitchen Devices during 2020-21 in Primary &amp; Upper Primary Schools</t>
  </si>
  <si>
    <t>Requirement of Cook cum Helpers for 2020-21</t>
  </si>
  <si>
    <t>Budget Provision for the Year 2020-21</t>
  </si>
  <si>
    <t>Annual Work Plan and Budget 2020-21</t>
  </si>
  <si>
    <t>2020-21</t>
  </si>
  <si>
    <t>No. of institutions where setting up of kitchen garden is proposed during 2020-21</t>
  </si>
  <si>
    <t>Annual Work Plan &amp; Budget 2020-21</t>
  </si>
  <si>
    <t>Proposals for 2020-21</t>
  </si>
  <si>
    <t>Table: AT-26 : Number of School Working Days (Primary,Classes I-V) for 2020-21</t>
  </si>
  <si>
    <t>Table: AT-26A : Number of School Working Days (Upper Primary,Classes VI-VIII) for 2020-21</t>
  </si>
  <si>
    <t>Table: AT-27: Proposal for coverage of children and working days  for 2020-21 (Primary Classes, I-V)</t>
  </si>
  <si>
    <t>Table: AT-27 A: Proposal for coverage of children and working days  for 2020-21 (Upper Primary,Classes VI-VIII)</t>
  </si>
  <si>
    <t>Table: AT-27 B: Proposal for coverage of children for NCLP Schools during 2020-21</t>
  </si>
  <si>
    <t>Table: AT-27C : Proposal for coverage of children and working days  for Primary (Classes I-V) in Drought affected areas  during 2020-21</t>
  </si>
  <si>
    <t>Table: AT-27 D : Proposal for coverage of children and working days  for Upper Primary (Classes VI-VIII) in Drought affected areas  during 2020-21</t>
  </si>
  <si>
    <t>Table: AT-28 A: Requirement of kitchen cum stores as per Plinth Area Norm in the Primary and Upper Primary schools for the year 2020-21</t>
  </si>
  <si>
    <t>Table: AT-29 : Requirement of Kitchen Devices (new) during 2020-21 in Primary &amp; Upper Primary Schools</t>
  </si>
  <si>
    <t>Table: AT-29 A : Replacement of Kitchen Devices during 2020-21 in Primary &amp; Upper Primary Schools</t>
  </si>
  <si>
    <t>Table: AT-31 : Budget Provision for the Year 2020-21</t>
  </si>
  <si>
    <t>Enrolment (As on 30.09.2019)</t>
  </si>
  <si>
    <t>GENERAL INFORMATION for 2019-2020</t>
  </si>
  <si>
    <t>Details of  Provisions  in the State Budget 2019-2020</t>
  </si>
  <si>
    <t>Releasing of Funds from State to Directorate / Authority / District / Block / School level during 2019-2020</t>
  </si>
  <si>
    <t>No. of Institutions in the State vis a vis Institutions serving MDM during 2019-2020</t>
  </si>
  <si>
    <t>No. of Institutions covered  (Primary, Classes I-V)  during 2019-2020</t>
  </si>
  <si>
    <t>No. of Institutions covered (Upper Primary with Primary, Classes I-VIII) during 2019-2020</t>
  </si>
  <si>
    <t>No. of Institutions covered (Upper Primary without Primary, Classes VI-VIII) during 2019-2020</t>
  </si>
  <si>
    <t>Enrolment vis-à-vis availed for MDM  (Primary,Classes I- V) during 2019-2020</t>
  </si>
  <si>
    <t>Enrolment vis-a-vis availed for MDM  (Upper Primary, Classes VI - VIII) during 2019-2020</t>
  </si>
  <si>
    <t>PAB-MDM Approval vs. PERFORMANCE (Primary, Classes I - V) during 2019-2020</t>
  </si>
  <si>
    <t>PAB-MDM Approval vs. PERFORMANCE (Upper Primary, Classes VI to VIII) during 2019-2020</t>
  </si>
  <si>
    <t>PAB-MDM Approval vs. PERFORMANCE NCLP Schools during 2019-2020</t>
  </si>
  <si>
    <t>PAB-MDM Approval vs. PERFORMANCE (Primary, Classes I - V) during 2019-2020 - Drought</t>
  </si>
  <si>
    <t>PAB-MDM Approval vs. PERFORMANCE (Upper Primary, Classes VI to VIII) during 2019-2020 - Drought</t>
  </si>
  <si>
    <t>Utilisation of foodgrains  (Primary, Classes I-V) during 2019-2020</t>
  </si>
  <si>
    <t>Utilisation of foodgrains  (Upper Primary, Classes VI-VIII) during 2019-2020</t>
  </si>
  <si>
    <t>PAYMENT OF COST OF FOOD GRAINS TO FCI (Primary and Upper Primary Classes I-VIII) during 2019-2020</t>
  </si>
  <si>
    <t>Utilisation of foodgrains (Coarse Grain) during 2019-2020</t>
  </si>
  <si>
    <t>Utilisation of Cooking Cost (Primary, Classes I-V) during 2019-2020</t>
  </si>
  <si>
    <t>Utilisation of Cooking cost (Upper Primary Classes, VI-VIII) during 2019-2020</t>
  </si>
  <si>
    <t>Utilisation of funds towards honorarium to Cook-cum-Helpers (Primary classes I-V) during 2019-2020</t>
  </si>
  <si>
    <t>Utilisation of funds towards honorarium to Cook-cum-Helpers (Upper Primary classes VI-VIII) during 2019-2020</t>
  </si>
  <si>
    <t>Utilisation of Central Assitance towards Transportation Assistance (Primary &amp; Upper Primary,Classes I-VIII) during 2019-2020</t>
  </si>
  <si>
    <t>Utilisation of Central Assistance towards MME  (Primary &amp; Upper Primary,Classes I-VIII) during 2019-2020</t>
  </si>
  <si>
    <t>Details of Meetings at district level during 2019-2020</t>
  </si>
  <si>
    <t>Coverage under Rashtriya Bal Swasthya Karykram (School Health Programme) - 2019-2020</t>
  </si>
  <si>
    <t>Annual and Monthly data entry status in MDM-MIS during 2019-2020</t>
  </si>
  <si>
    <t>Implementation of Automated Monitoring System  during 2019-2020</t>
  </si>
  <si>
    <t>PAB-MDM Approval vs. PERFORMANCE (Primary Classes I to V) during 2019-2020 - Drought</t>
  </si>
  <si>
    <t>Opening Balance as on 01.04.2019</t>
  </si>
  <si>
    <t>Dec, 2019</t>
  </si>
  <si>
    <t>April, 2020</t>
  </si>
  <si>
    <t>May,2020</t>
  </si>
  <si>
    <t>June,2020</t>
  </si>
  <si>
    <t>July,2020</t>
  </si>
  <si>
    <t>August,2020</t>
  </si>
  <si>
    <t>September,2020</t>
  </si>
  <si>
    <t>October,2020</t>
  </si>
  <si>
    <t>November,2020</t>
  </si>
  <si>
    <t>December,2020</t>
  </si>
  <si>
    <t>January,2021</t>
  </si>
  <si>
    <t>February,2021</t>
  </si>
  <si>
    <t>March,2021</t>
  </si>
  <si>
    <t>No. of Kitchens constructed prior to FY 2009-10</t>
  </si>
  <si>
    <t>No. of Kitchens constructed prior to 2009-10 and require repairs</t>
  </si>
  <si>
    <t>2019-20</t>
  </si>
  <si>
    <t>Repair of Kitchen-cum-stores</t>
  </si>
  <si>
    <t>Gross Allocation for the  FY 2019-20</t>
  </si>
  <si>
    <t>Allocation for cost of foodgrains for 2019-20</t>
  </si>
  <si>
    <t>Allocation for FY 2019-20</t>
  </si>
  <si>
    <t>Unspent Balance as on 31.12.2019</t>
  </si>
  <si>
    <t>Allocation for  2019-20</t>
  </si>
  <si>
    <t>*Total sanctioned during 2006-07  to 2019-20</t>
  </si>
  <si>
    <t>*Total sanction during 2006-07 to 2019-20</t>
  </si>
  <si>
    <t>Table: AT-17 : Coverage under Rashtriya Bal Swasthya Karykram (School Health Programme) - 2019-20</t>
  </si>
  <si>
    <t>Table AT - 23 Annual and Monthly data entry status in MDM-MIS during 2019-20</t>
  </si>
  <si>
    <t>In-Cash Benefit Type Component                                                                                                                                                                (CCH Honorarieum only)</t>
  </si>
  <si>
    <t>In-Kind Benefit Type Component                                                                                                       (A Sum of Cost of Food Grains + Cooking Cost + Transport Assistance + MME)</t>
  </si>
  <si>
    <t>Electronic Fund 
Transfer (in ₹)
(NEFT, RTGS, APB, NACH)</t>
  </si>
  <si>
    <t>Non-Electronic 
Fund Transfer (in ₹)
(Cash, Cheque, DD, MO)</t>
  </si>
  <si>
    <t>April, 2019</t>
  </si>
  <si>
    <t>May, 2019</t>
  </si>
  <si>
    <t>June, 2019</t>
  </si>
  <si>
    <t>July, 2019</t>
  </si>
  <si>
    <t xml:space="preserve">Table AT-2 B: Month wise Transfer of Funds vs Expenditure under DBT during 2019-20 </t>
  </si>
  <si>
    <t xml:space="preserve">Table: AT- 2B </t>
  </si>
  <si>
    <t>Notes:</t>
  </si>
  <si>
    <t>Kitchen-cum-store sanctioned during 2006-07 to 2019-20</t>
  </si>
  <si>
    <t>Engaged in 2019-20</t>
  </si>
  <si>
    <t>AT - 2 B</t>
  </si>
  <si>
    <t xml:space="preserve">Month wise Transfer of Funds vs Expenditure under DBT during 2019-20 </t>
  </si>
  <si>
    <t>(Amount in Rs.)</t>
  </si>
  <si>
    <t>1.  DBT COMPONENT FUNDS  = TOTAL CENTRAL SHARE - FUNDS FOR INFRASTRUCTRE (i.e. KITCHEN SHED - KITCHEN DEVICES - KITCHEN GARDEN  ETC.)</t>
  </si>
  <si>
    <t>2. TOTAL EXPENDITURE &lt;= DBT COPONENT FUNDS</t>
  </si>
  <si>
    <t>3.. Value to be reported in absolute unit (not in Lakh, Crore, etc)</t>
  </si>
  <si>
    <t>State:ANDHRA PRADESH</t>
  </si>
  <si>
    <t>Performance during 
2019-20</t>
  </si>
  <si>
    <t>Annual Work Plan and Budget 2019-20</t>
  </si>
  <si>
    <t>STATE: Andhra Pradesh</t>
  </si>
  <si>
    <t>Cnetre Share</t>
  </si>
  <si>
    <t>Rs.600</t>
  </si>
  <si>
    <t>Rs.3000</t>
  </si>
  <si>
    <t xml:space="preserve">Foodgrains  (Rice) </t>
  </si>
  <si>
    <t>As per Req.</t>
  </si>
  <si>
    <t>Any Other Item</t>
  </si>
  <si>
    <t>Egg</t>
  </si>
  <si>
    <t>5days in a week</t>
  </si>
  <si>
    <t>Existing</t>
  </si>
  <si>
    <t>(Signature)
for Secretary of the Nodal Department
Govt.of Andhra Pradesh</t>
  </si>
  <si>
    <t>Table: AT-1: GENERAL INFORMATION for 2019-20</t>
  </si>
  <si>
    <r>
      <t xml:space="preserve">Rs.2400
</t>
    </r>
    <r>
      <rPr>
        <sz val="8"/>
        <rFont val="Book Antiqua"/>
        <family val="1"/>
      </rPr>
      <t>As on Aug,2019 onwards</t>
    </r>
  </si>
  <si>
    <t>Addnl Menu</t>
  </si>
  <si>
    <t>3days in a week</t>
  </si>
  <si>
    <t>CHIKKI</t>
  </si>
  <si>
    <t>6days in a week</t>
  </si>
  <si>
    <t>SC.  Col. 
4-Col.16</t>
  </si>
  <si>
    <t>Table: AT-2 :  Details of  Provisions  in the State Budget 2019-20</t>
  </si>
  <si>
    <t>Non-Recurring Assist.</t>
  </si>
  <si>
    <t>Budget Released till 31.03.2020</t>
  </si>
  <si>
    <t>Recurring Asst. (Gen)</t>
  </si>
  <si>
    <t>Recurring Assist.(drought)</t>
  </si>
  <si>
    <t>STATE: ANDHRA PRADESH</t>
  </si>
  <si>
    <t xml:space="preserve">Date of receiving of funds by the State </t>
  </si>
  <si>
    <t>Status of Releasing of Funds by the State</t>
  </si>
  <si>
    <t>The GOI has Releases Central Share Rs.29038.86 Lakhs for 16689 Kitchen Sheds Plinth area 20sqmt @ Rs.290000 Rate per Unit Cost.</t>
  </si>
  <si>
    <t xml:space="preserve">Date: </t>
  </si>
  <si>
    <t>GOI has allocated Budget Rs.705.70 lakhs during 2019-20 (GO AP has waiting for Central share Rs.348.06 lakhs)</t>
  </si>
  <si>
    <t>18.10.2019</t>
  </si>
  <si>
    <t>14.06.2019</t>
  </si>
  <si>
    <t>Table: AT-23 : Releasing of Funds from State to Directorate / Authority / District / Block / School level for 2019-20</t>
  </si>
  <si>
    <t>(For the Period 01.04.19 to 31.03.2020</t>
  </si>
  <si>
    <t>Flexi Funds</t>
  </si>
  <si>
    <t>State: ANDHRA PRADESH</t>
  </si>
  <si>
    <t>Srikakulam</t>
  </si>
  <si>
    <t>Vizianagaram</t>
  </si>
  <si>
    <t>Visakhapatnam</t>
  </si>
  <si>
    <t>East Godavari</t>
  </si>
  <si>
    <t>West Godavari</t>
  </si>
  <si>
    <t>Krishna</t>
  </si>
  <si>
    <t>Guntur</t>
  </si>
  <si>
    <t>Prakasam</t>
  </si>
  <si>
    <t>Nellore</t>
  </si>
  <si>
    <t>Chittoor</t>
  </si>
  <si>
    <t>Kadapa</t>
  </si>
  <si>
    <t>Ananthapur</t>
  </si>
  <si>
    <t>Kurnool</t>
  </si>
  <si>
    <t>TOTAL</t>
  </si>
  <si>
    <t>Table AT-3: No. of Institutions in the State vis a vis Institutions serving MDM during 2019-20</t>
  </si>
  <si>
    <t>Table: AT-3A: No. of Institutions covered  (Primary, Classes I-V)  during 2019-20</t>
  </si>
  <si>
    <t>Table: AT-3B: No. of Institutions covered (Upper Primary with Primary, Classes I-VIII) during 2019-20</t>
  </si>
  <si>
    <t>Table: AT-3C: No. of Institutions covered (Upper Primary without Primary, Classes VI-VIII) during 2019-20</t>
  </si>
  <si>
    <t>State : Andhra Pradesh</t>
  </si>
  <si>
    <t>(Govt+ LB)</t>
  </si>
  <si>
    <t>date:__________</t>
  </si>
  <si>
    <t>Table: AT-4: Enrolment vis-à-vis availed for MDM  (Primary,Classes I- V) during 2019-20</t>
  </si>
  <si>
    <t>Table: AT-4A: Enrolment vis-a-vis availed for MDM  (Upper Primary, Classes VI - VIII) during 2019-20</t>
  </si>
  <si>
    <t>No. of Meals to be served  (Col. 4 x Col. 5)</t>
  </si>
  <si>
    <t xml:space="preserve">No. of working days on which MDM served </t>
  </si>
  <si>
    <t>Average No. of children availed MDM [Col. 8/Col. 9]</t>
  </si>
  <si>
    <t xml:space="preserve">No. of working days </t>
  </si>
  <si>
    <t xml:space="preserve">No. of working days             </t>
  </si>
  <si>
    <t>Date:__________</t>
  </si>
  <si>
    <t>During 24.04.2019 to 11.06.2019</t>
  </si>
  <si>
    <r>
      <t xml:space="preserve">No. of working days </t>
    </r>
    <r>
      <rPr>
        <b/>
        <sz val="11"/>
        <color indexed="10"/>
        <rFont val="Book Antiqua"/>
        <family val="1"/>
      </rPr>
      <t xml:space="preserve">      </t>
    </r>
    <r>
      <rPr>
        <b/>
        <sz val="11"/>
        <rFont val="Book Antiqua"/>
        <family val="1"/>
      </rPr>
      <t xml:space="preserve">          </t>
    </r>
  </si>
  <si>
    <t>State: Andhra Pradesh</t>
  </si>
  <si>
    <r>
      <t>No. of working days</t>
    </r>
    <r>
      <rPr>
        <b/>
        <sz val="11"/>
        <color indexed="10"/>
        <rFont val="Book Antiqua"/>
        <family val="1"/>
      </rPr>
      <t xml:space="preserve">    </t>
    </r>
    <r>
      <rPr>
        <b/>
        <sz val="11"/>
        <rFont val="Book Antiqua"/>
        <family val="1"/>
      </rPr>
      <t xml:space="preserve">          </t>
    </r>
  </si>
  <si>
    <t>Table: AT-5:  PAB-MDM Approval vs. PERFORMANCE (Primary, Classes I - V) during 2019-20</t>
  </si>
  <si>
    <t>MDM-PAB Approval for 2019-20</t>
  </si>
  <si>
    <t>Table: AT-5 A:  PAB-MDM Approval vs. PERFORMANCE (Upper Primary, Classes VI to VIII) during 2019-20</t>
  </si>
  <si>
    <r>
      <t xml:space="preserve">No. of meals to be served
</t>
    </r>
    <r>
      <rPr>
        <b/>
        <sz val="9"/>
        <rFont val="Arial"/>
        <family val="2"/>
      </rPr>
      <t xml:space="preserve"> (Col. 4 x Col. 5)</t>
    </r>
  </si>
  <si>
    <t>Table: AT-5 B:  PAB-MDM Approval vs. PERFORMANCE NCLP Schools during 2019-20</t>
  </si>
  <si>
    <t>Table: AT-5 C:  PAB-MDM Approval vs. PERFORMANCE (Primary, Classes I - V) during 2019-20 - Drought</t>
  </si>
  <si>
    <t>Table: AT-5 D:  PAB-MDM Approval vs. PERFORMANCE (Upper Primary, Classes VI to VIII) during 2019-20 - Drought</t>
  </si>
  <si>
    <t xml:space="preserve">Closing Balance**                 (col.4+5-6)                         </t>
  </si>
  <si>
    <t xml:space="preserve">Closing Balance**  (col.9+10-11)                         </t>
  </si>
  <si>
    <t>NIL</t>
  </si>
  <si>
    <t>DATE:__________</t>
  </si>
  <si>
    <r>
      <t xml:space="preserve">Payment of Pending Bills of </t>
    </r>
    <r>
      <rPr>
        <b/>
        <sz val="10"/>
        <rFont val="Arial"/>
        <family val="2"/>
      </rPr>
      <t>previous year</t>
    </r>
  </si>
  <si>
    <t>Table: AT-6: Utilisation of foodgrains*  (Primary, Classes I-V) during 2019-20</t>
  </si>
  <si>
    <t>Opening Balance as on 01.4.19</t>
  </si>
  <si>
    <t xml:space="preserve">[Qnty in MTs]                </t>
  </si>
  <si>
    <t>Table: AT-6A: Utilisation of foodgrains*  (Upper Primary, Classes VI-VIII) during 2019-20</t>
  </si>
  <si>
    <t>Table: AT-6B: PAYMENT OF COST OF FOOD GRAINS TO FCI (Primary and Upper Primary Classes I-VIII) during 2019-20</t>
  </si>
  <si>
    <t>Opening Balance as on 01.04.19</t>
  </si>
  <si>
    <t>Table: AT-6C: Utilisation of foodgrains (Coarse Grain) during 2019-20</t>
  </si>
  <si>
    <t>** State</t>
  </si>
  <si>
    <t>**State</t>
  </si>
  <si>
    <r>
      <t>Central             (</t>
    </r>
    <r>
      <rPr>
        <sz val="8"/>
        <rFont val="Arial"/>
        <family val="2"/>
      </rPr>
      <t>col6+9-12</t>
    </r>
    <r>
      <rPr>
        <sz val="10"/>
        <rFont val="Arial"/>
        <family val="2"/>
      </rPr>
      <t>)</t>
    </r>
  </si>
  <si>
    <r>
      <t>**State (</t>
    </r>
    <r>
      <rPr>
        <sz val="8"/>
        <rFont val="Arial"/>
        <family val="2"/>
      </rPr>
      <t>col.7+10-13</t>
    </r>
    <r>
      <rPr>
        <sz val="10"/>
        <rFont val="Arial"/>
        <family val="2"/>
      </rPr>
      <t xml:space="preserve">) </t>
    </r>
  </si>
  <si>
    <r>
      <t>Total (</t>
    </r>
    <r>
      <rPr>
        <sz val="8"/>
        <rFont val="Arial"/>
        <family val="2"/>
      </rPr>
      <t>col.8+11-14</t>
    </r>
    <r>
      <rPr>
        <sz val="10"/>
        <rFont val="Arial"/>
        <family val="2"/>
      </rPr>
      <t>)</t>
    </r>
  </si>
  <si>
    <t>Date:---</t>
  </si>
  <si>
    <t xml:space="preserve">**State (col.7+10-13) </t>
  </si>
  <si>
    <t>E-Transfer</t>
  </si>
  <si>
    <t xml:space="preserve">All </t>
  </si>
  <si>
    <t>Rate  of Transportation Assistance (Per MT)</t>
  </si>
  <si>
    <t>Table: AT-7: Utilisation of Cooking Cost* (Primary, Classes I-V) during 2019-20</t>
  </si>
  <si>
    <t xml:space="preserve">Allocation for 2019-20                                </t>
  </si>
  <si>
    <t xml:space="preserve">Opening Balance as on 01.04.2019           </t>
  </si>
  <si>
    <t xml:space="preserve">Total Unspent Balance as on 31.12.2019   </t>
  </si>
  <si>
    <t xml:space="preserve">Allocation for 2019-20                    </t>
  </si>
  <si>
    <t>Table AT - 8 :UTILIZATION OF CENTRAL ASSISTANCE TOWARDS HONORARIUM TO COOK-CUM-HELPERS (Primary classes I-V) 2019-20</t>
  </si>
  <si>
    <t>Table: AT-9 : Utilisation of Central Assitance towards Transportation Assistance (Primary &amp; Upper Primary,Classes I-VIII) during 2019-20</t>
  </si>
  <si>
    <t>Opening balance as on 01.04.19</t>
  </si>
  <si>
    <r>
      <t xml:space="preserve">Unspent Balance as on 31.12.2019
 [Col. 4+ Col.5-Col.6] </t>
    </r>
    <r>
      <rPr>
        <sz val="11"/>
        <rFont val="Book Antiqua"/>
        <family val="1"/>
      </rPr>
      <t xml:space="preserve"> </t>
    </r>
  </si>
  <si>
    <t>Unspent balance
 as on 31.12.2019
[Col: (4+5)-7]</t>
  </si>
  <si>
    <t>Table: AT-10 :  Utilisation of Central Assistance towards MME  (Primary &amp; Upper Primary,Classes I-VIII) during 2019-20</t>
  </si>
  <si>
    <r>
      <rPr>
        <b/>
        <sz val="10"/>
        <rFont val="Arial"/>
        <family val="2"/>
      </rPr>
      <t>i)</t>
    </r>
    <r>
      <rPr>
        <sz val="10"/>
        <rFont val="Arial"/>
        <family val="2"/>
      </rPr>
      <t>Form &amp; Stationery</t>
    </r>
  </si>
  <si>
    <r>
      <rPr>
        <b/>
        <sz val="10"/>
        <rFont val="Arial"/>
        <family val="2"/>
      </rPr>
      <t xml:space="preserve">ii) </t>
    </r>
    <r>
      <rPr>
        <sz val="10"/>
        <rFont val="Arial"/>
        <family val="2"/>
      </rPr>
      <t>Training of cook cum helpers</t>
    </r>
  </si>
  <si>
    <r>
      <rPr>
        <b/>
        <sz val="10"/>
        <rFont val="Arial"/>
        <family val="2"/>
      </rPr>
      <t>iii)</t>
    </r>
    <r>
      <rPr>
        <sz val="10"/>
        <rFont val="Arial"/>
        <family val="2"/>
      </rPr>
      <t xml:space="preserve"> Replacement/repair/maintenance of cooking device, utensils, etc.</t>
    </r>
  </si>
  <si>
    <r>
      <rPr>
        <b/>
        <sz val="9"/>
        <rFont val="Arial"/>
        <family val="2"/>
      </rPr>
      <t xml:space="preserve">i) </t>
    </r>
    <r>
      <rPr>
        <sz val="9"/>
        <rFont val="Arial"/>
        <family val="2"/>
      </rPr>
      <t>Hiring charges of manpower at various levels</t>
    </r>
  </si>
  <si>
    <r>
      <rPr>
        <b/>
        <sz val="10"/>
        <rFont val="Arial"/>
        <family val="2"/>
      </rPr>
      <t>ii)</t>
    </r>
    <r>
      <rPr>
        <sz val="10"/>
        <rFont val="Arial"/>
        <family val="2"/>
      </rPr>
      <t xml:space="preserve"> Transport &amp; Conveyance</t>
    </r>
  </si>
  <si>
    <r>
      <rPr>
        <b/>
        <sz val="10"/>
        <rFont val="Arial"/>
        <family val="2"/>
      </rPr>
      <t>iii)</t>
    </r>
    <r>
      <rPr>
        <sz val="10"/>
        <rFont val="Arial"/>
        <family val="2"/>
      </rPr>
      <t xml:space="preserve"> Office expenditure</t>
    </r>
  </si>
  <si>
    <r>
      <rPr>
        <b/>
        <sz val="10"/>
        <rFont val="Arial"/>
        <family val="2"/>
      </rPr>
      <t>iv)</t>
    </r>
    <r>
      <rPr>
        <sz val="10"/>
        <rFont val="Arial"/>
        <family val="2"/>
      </rPr>
      <t xml:space="preserve"> Furniture, hardware and consumables etc.</t>
    </r>
  </si>
  <si>
    <r>
      <rPr>
        <b/>
        <sz val="10"/>
        <rFont val="Arial"/>
        <family val="2"/>
      </rPr>
      <t>v)</t>
    </r>
    <r>
      <rPr>
        <sz val="10"/>
        <rFont val="Arial"/>
        <family val="2"/>
      </rPr>
      <t xml:space="preserve"> Capacity builidng of officials</t>
    </r>
  </si>
  <si>
    <r>
      <rPr>
        <b/>
        <sz val="10"/>
        <rFont val="Arial"/>
        <family val="2"/>
      </rPr>
      <t>vi)</t>
    </r>
    <r>
      <rPr>
        <sz val="10"/>
        <rFont val="Arial"/>
        <family val="2"/>
      </rPr>
      <t xml:space="preserve"> Publicity, Preparation of relevant manuals</t>
    </r>
  </si>
  <si>
    <r>
      <rPr>
        <b/>
        <sz val="10"/>
        <rFont val="Arial"/>
        <family val="2"/>
      </rPr>
      <t>vii)</t>
    </r>
    <r>
      <rPr>
        <sz val="10"/>
        <rFont val="Arial"/>
        <family val="2"/>
      </rPr>
      <t xml:space="preserve"> External Monitoring &amp; Evaluation </t>
    </r>
  </si>
  <si>
    <t>Sl.No</t>
  </si>
  <si>
    <t>Table AT - 8A : UTILIZATION OF CENTRAL ASSISTANCE TOWARDS HONORARIUM TO COOK-CUM-HELPERS (Upper Primary classes VI-VIII) during 2019-20</t>
  </si>
  <si>
    <t>Table: AT-7A: Utilisation of Cooking cost* (Upper Primary Classes, VI-VIII) for 2019-20</t>
  </si>
  <si>
    <r>
      <t xml:space="preserve">Total 
Expenditure during the Month </t>
    </r>
    <r>
      <rPr>
        <b/>
        <sz val="10"/>
        <rFont val="Book Antiqua"/>
        <family val="1"/>
      </rPr>
      <t>(in ₹)  **</t>
    </r>
  </si>
  <si>
    <t>Requirement of funds for Transport Assistance</t>
  </si>
  <si>
    <t xml:space="preserve">*Total </t>
  </si>
  <si>
    <t>*Rice</t>
  </si>
  <si>
    <t>*Wheat</t>
  </si>
  <si>
    <t>*Coarse Grains</t>
  </si>
  <si>
    <t>PDS rate
 (Rs per MTs)</t>
  </si>
  <si>
    <t>Total Funds req. (Rs.in lakh)</t>
  </si>
  <si>
    <t>Redgram Dal</t>
  </si>
  <si>
    <t>Date:______</t>
  </si>
  <si>
    <t>(Signature)
for Secretary of the Nodal Department
Govt.of Andhra Pradesh
Seal</t>
  </si>
  <si>
    <t>Table: AT-27A</t>
  </si>
  <si>
    <t>PDS rate (Rs per MTs)</t>
  </si>
  <si>
    <t>Table: AT-27B</t>
  </si>
  <si>
    <t>State : ANDHRA PRADESH</t>
  </si>
  <si>
    <t>Govt.+LB</t>
  </si>
  <si>
    <t>All eligible Schools are Covered</t>
  </si>
  <si>
    <t>Table: AT-28: Requirement of kitchen-cum-stores in the Primary and Upper Primary schools for the year 2020-21</t>
  </si>
  <si>
    <r>
      <t xml:space="preserve">Plinth Area 1 (20sq Mtr)
</t>
    </r>
    <r>
      <rPr>
        <b/>
        <sz val="10"/>
        <color indexed="10"/>
        <rFont val="Arial"/>
        <family val="2"/>
      </rPr>
      <t>enrollment 0 to 100</t>
    </r>
  </si>
  <si>
    <r>
      <t xml:space="preserve">Plinth Area 2 (24 sq Mtr)
</t>
    </r>
    <r>
      <rPr>
        <b/>
        <sz val="10"/>
        <color indexed="10"/>
        <rFont val="Arial"/>
        <family val="2"/>
      </rPr>
      <t>enrollment 101 to 200</t>
    </r>
  </si>
  <si>
    <r>
      <t xml:space="preserve">Plinth Area 3 (28 sq Mtr)
</t>
    </r>
    <r>
      <rPr>
        <b/>
        <sz val="10"/>
        <color indexed="10"/>
        <rFont val="Arial"/>
        <family val="2"/>
      </rPr>
      <t>enrollment 201 to 300</t>
    </r>
  </si>
  <si>
    <r>
      <t xml:space="preserve">Plinth Area 4 (32 sq Mtr)
</t>
    </r>
    <r>
      <rPr>
        <b/>
        <sz val="10"/>
        <color indexed="10"/>
        <rFont val="Arial"/>
        <family val="2"/>
      </rPr>
      <t>enrollment 301 above</t>
    </r>
  </si>
  <si>
    <r>
      <t xml:space="preserve">Unit Cost 
</t>
    </r>
    <r>
      <rPr>
        <sz val="10"/>
        <color indexed="10"/>
        <rFont val="Arial"/>
        <family val="2"/>
      </rPr>
      <t>@2.90 lakhs</t>
    </r>
  </si>
  <si>
    <r>
      <t xml:space="preserve">Unit Cost </t>
    </r>
    <r>
      <rPr>
        <sz val="10"/>
        <color indexed="10"/>
        <rFont val="Arial"/>
        <family val="2"/>
      </rPr>
      <t xml:space="preserve">
@3.48 lakhs</t>
    </r>
  </si>
  <si>
    <r>
      <t xml:space="preserve">Unit Cost
  </t>
    </r>
    <r>
      <rPr>
        <sz val="10"/>
        <color indexed="10"/>
        <rFont val="Arial"/>
        <family val="2"/>
      </rPr>
      <t>@ 4.06 lakhs</t>
    </r>
  </si>
  <si>
    <r>
      <t xml:space="preserve">Unit Cost </t>
    </r>
    <r>
      <rPr>
        <sz val="10"/>
        <color indexed="10"/>
        <rFont val="Arial"/>
        <family val="2"/>
      </rPr>
      <t xml:space="preserve">
@4.64 Lakhs</t>
    </r>
  </si>
  <si>
    <t>All eligible Schools are Covered under MDMs</t>
  </si>
  <si>
    <t>DISTRICT</t>
  </si>
  <si>
    <r>
      <t xml:space="preserve">Centre share
</t>
    </r>
    <r>
      <rPr>
        <sz val="11"/>
        <color indexed="10"/>
        <rFont val="Book Antiqua"/>
        <family val="1"/>
      </rPr>
      <t>(60%)</t>
    </r>
  </si>
  <si>
    <r>
      <t xml:space="preserve">State share
</t>
    </r>
    <r>
      <rPr>
        <sz val="11"/>
        <color indexed="10"/>
        <rFont val="Book Antiqua"/>
        <family val="1"/>
      </rPr>
      <t>(40%)</t>
    </r>
  </si>
  <si>
    <r>
      <t xml:space="preserve">Total
</t>
    </r>
    <r>
      <rPr>
        <sz val="11"/>
        <color indexed="10"/>
        <rFont val="Book Antiqua"/>
        <family val="1"/>
      </rPr>
      <t>(per Unit Rs.10,000)</t>
    </r>
  </si>
  <si>
    <t>Requirement of funds
(Rs in lakh)</t>
  </si>
  <si>
    <t>Date: ____________</t>
  </si>
  <si>
    <t>Table: AT 30 :    Requirement of Cook cum Helpers for 2020-21</t>
  </si>
  <si>
    <t>DROUGHT</t>
  </si>
  <si>
    <r>
      <t xml:space="preserve">Foodgrains </t>
    </r>
    <r>
      <rPr>
        <b/>
        <u val="single"/>
        <sz val="10"/>
        <color indexed="53"/>
        <rFont val="Arial"/>
        <family val="2"/>
      </rPr>
      <t>in MTS</t>
    </r>
  </si>
  <si>
    <r>
      <t xml:space="preserve">Utilisation
</t>
    </r>
    <r>
      <rPr>
        <b/>
        <u val="single"/>
        <sz val="10"/>
        <rFont val="Arial"/>
        <family val="2"/>
      </rPr>
      <t>in MTS</t>
    </r>
  </si>
  <si>
    <t>Non-Recurring</t>
  </si>
  <si>
    <t>Table: AT-32:  PAB-MDM Approval vs. PERFORMANCE (Primary Classes I to V) during 2019-20 - Drought</t>
  </si>
  <si>
    <t>During 24.04.19 to 11.06.19</t>
  </si>
  <si>
    <t>Table: AT-32 A:  PAB-MDM Approval vs. PERFORMANCE (Upper Primary, Classes VI to VIII) during 2019-20 - Drought</t>
  </si>
  <si>
    <t>* Previous year (2018-19) Drought Budget Released/Revaliated  Rs.1060.54 Lakhs Central and State shares during 2019-20</t>
  </si>
  <si>
    <t>Amount In lakhs</t>
  </si>
  <si>
    <t>Action Taken by State Govt. on findings</t>
  </si>
  <si>
    <t xml:space="preserve">           [Mid-Day Meal Scheme]</t>
  </si>
  <si>
    <t>Name of the DIST.</t>
  </si>
  <si>
    <t>Block</t>
  </si>
  <si>
    <t>All Blocks</t>
  </si>
  <si>
    <t>Table-AT- 10 D</t>
  </si>
  <si>
    <t>Proposed to be engaged for the year 2019-20</t>
  </si>
  <si>
    <t>Contractual/Part time employee</t>
  </si>
  <si>
    <t>1. Data Entry Operator</t>
  </si>
  <si>
    <t>2. Data Processing Officer</t>
  </si>
  <si>
    <t>3. MDM Consultants 
/Co-odinators</t>
  </si>
  <si>
    <t>4.Office Sabordinate</t>
  </si>
  <si>
    <t>* For Regular posts funds to be provided by GOI.</t>
  </si>
  <si>
    <t>(Signature)
for Secretary of the Nodal Department
Government/UT Administration of 
Seal:</t>
  </si>
  <si>
    <t xml:space="preserve">                                [Mid-Day Meal Scheme]</t>
  </si>
  <si>
    <t>Dist Level 1Day
Divisional Level for 2days</t>
  </si>
  <si>
    <t>CDs and Posters and Book  provided by the CSE,AP,
Amaravathi</t>
  </si>
  <si>
    <t>MRC and HMs</t>
  </si>
  <si>
    <t>Table: AT-10 A : Details of Meetings at district level during 2019-20</t>
  </si>
  <si>
    <t xml:space="preserve">                 Annual Work Plan and Budget 2020-21</t>
  </si>
  <si>
    <t>Table AT - 10 B : Details of Social Audit during 2019-20</t>
  </si>
  <si>
    <t>Social Audit were not conducted during the year 2019-20</t>
  </si>
  <si>
    <t>2. Additional Director</t>
  </si>
  <si>
    <t>3. Assistant Director</t>
  </si>
  <si>
    <t>4. Superintendent</t>
  </si>
  <si>
    <t>5. Senior Assistant</t>
  </si>
  <si>
    <t>6. Assistant Statistical Officer</t>
  </si>
  <si>
    <t>1. Director (MDM)</t>
  </si>
  <si>
    <t>District :ANDHRA PRADESH</t>
  </si>
  <si>
    <t xml:space="preserve">                             Mid Day Meal Scheme</t>
  </si>
  <si>
    <t>Annual Work Plan &amp; Budget 2019-20</t>
  </si>
  <si>
    <t>Table AT - 23 A- Implementation of Automated Monitoring System  during 2018-19</t>
  </si>
  <si>
    <t>No. of Inst. For which daily data transferred to central server</t>
  </si>
  <si>
    <t>No. of Inst. For which daily data transferred at the end of the month</t>
  </si>
  <si>
    <t>April</t>
  </si>
  <si>
    <t>June</t>
  </si>
  <si>
    <t>Dec</t>
  </si>
  <si>
    <t>NIC</t>
  </si>
  <si>
    <t>APP</t>
  </si>
  <si>
    <r>
      <t>Financial
 (</t>
    </r>
    <r>
      <rPr>
        <b/>
        <i/>
        <sz val="10"/>
        <rFont val="Book Antiqua"/>
        <family val="1"/>
      </rPr>
      <t>Rs. in lakh)</t>
    </r>
  </si>
  <si>
    <t>Financial
 ( Rs. in lakh)                                       [col. 4-col.6-col.8]</t>
  </si>
  <si>
    <t>Date: _____________</t>
  </si>
  <si>
    <t>March,2020</t>
  </si>
  <si>
    <t>Sept, 2019</t>
  </si>
  <si>
    <t>Oct, 2019</t>
  </si>
  <si>
    <t>Nov, 2019</t>
  </si>
  <si>
    <t>Jan,2020</t>
  </si>
  <si>
    <t>Feb,2020</t>
  </si>
  <si>
    <t>Aug, 2019</t>
  </si>
  <si>
    <r>
      <t xml:space="preserve">Fund 
Transfer during the Month             </t>
    </r>
    <r>
      <rPr>
        <sz val="10"/>
        <rFont val="Book Antiqua"/>
        <family val="1"/>
      </rPr>
      <t>(in ₹)</t>
    </r>
  </si>
  <si>
    <r>
      <t xml:space="preserve">Total 
Expenditure during the Month </t>
    </r>
    <r>
      <rPr>
        <sz val="10"/>
        <rFont val="Book Antiqua"/>
        <family val="1"/>
      </rPr>
      <t>(in ₹)</t>
    </r>
  </si>
  <si>
    <t>TOTAL CENTRAL SHARE - Rs.</t>
  </si>
  <si>
    <t>DBT COMPONENT CENTRAL SHARE - Rs.</t>
  </si>
  <si>
    <r>
      <t xml:space="preserve">Fund 
Transfer during
 the Month  </t>
    </r>
    <r>
      <rPr>
        <sz val="10"/>
        <rFont val="Book Antiqua"/>
        <family val="1"/>
      </rPr>
      <t>(in ₹)</t>
    </r>
  </si>
  <si>
    <t>Remarks, 
if any</t>
  </si>
  <si>
    <t>Procured with convergence</t>
  </si>
  <si>
    <t>Annual Work Plan and Budget 20120-21</t>
  </si>
  <si>
    <t>*Total Sanction during 2011-12 to 2019-20</t>
  </si>
  <si>
    <t>SRIKAKULAM</t>
  </si>
  <si>
    <t>VIZIANAGARAM</t>
  </si>
  <si>
    <t>VISAKHAPATNAM</t>
  </si>
  <si>
    <t>EAST GODAVARI</t>
  </si>
  <si>
    <t>WEST GODAVARI</t>
  </si>
  <si>
    <t>KRISHNA</t>
  </si>
  <si>
    <t>GUNTUR</t>
  </si>
  <si>
    <t>PRAKASAM</t>
  </si>
  <si>
    <t>NELLORE</t>
  </si>
  <si>
    <t>CHITTOOR</t>
  </si>
  <si>
    <t>KADAPA</t>
  </si>
  <si>
    <t>ANANTAPUR</t>
  </si>
  <si>
    <t>KURNOOL</t>
  </si>
  <si>
    <t xml:space="preserve">              [Mid-Day Meal Scheme]</t>
  </si>
  <si>
    <t xml:space="preserve">                                 [Mid-Day Meal Scheme]</t>
  </si>
  <si>
    <t xml:space="preserve">                                                         [Mid-Day Meal Scheme]</t>
  </si>
  <si>
    <t>Others
(STC/NCLP)</t>
  </si>
  <si>
    <t xml:space="preserve">                                  [Mid-Day Meal Scheme]</t>
  </si>
  <si>
    <t>Table AT 21 :Details of engagement and apportionment of honorarium to cook cum helpers (CCH) between schools and centralized kitchen.</t>
  </si>
  <si>
    <t>CUDDAPAH</t>
  </si>
  <si>
    <t>Apr,19</t>
  </si>
  <si>
    <t>May,19</t>
  </si>
  <si>
    <t>Jun,19</t>
  </si>
  <si>
    <t>Jul,19</t>
  </si>
  <si>
    <t>Aug,19</t>
  </si>
  <si>
    <t>Sep,19</t>
  </si>
  <si>
    <t>Oct,19</t>
  </si>
  <si>
    <t>Nov,19</t>
  </si>
  <si>
    <t>Dec,19</t>
  </si>
  <si>
    <t xml:space="preserve">                                                                       [Mid-Day Meal Scheme]</t>
  </si>
  <si>
    <t>Details</t>
  </si>
  <si>
    <t>School Education</t>
  </si>
  <si>
    <t>Yes</t>
  </si>
  <si>
    <t>Email / Whatsapp</t>
  </si>
  <si>
    <r>
      <rPr>
        <b/>
        <sz val="7"/>
        <color indexed="8"/>
        <rFont val="Book Antiqua"/>
        <family val="1"/>
      </rPr>
      <t xml:space="preserve">  </t>
    </r>
    <r>
      <rPr>
        <b/>
        <sz val="10"/>
        <color indexed="8"/>
        <rFont val="Book Antiqua"/>
        <family val="1"/>
      </rPr>
      <t>Toll free number</t>
    </r>
  </si>
  <si>
    <r>
      <rPr>
        <b/>
        <sz val="7"/>
        <color indexed="8"/>
        <rFont val="Book Antiqua"/>
        <family val="1"/>
      </rPr>
      <t xml:space="preserve">  </t>
    </r>
    <r>
      <rPr>
        <b/>
        <sz val="10"/>
        <color indexed="8"/>
        <rFont val="Book Antiqua"/>
        <family val="1"/>
      </rPr>
      <t>Dedicated landline number</t>
    </r>
  </si>
  <si>
    <t>NO</t>
  </si>
  <si>
    <r>
      <rPr>
        <b/>
        <sz val="7"/>
        <color indexed="8"/>
        <rFont val="Book Antiqua"/>
        <family val="1"/>
      </rPr>
      <t xml:space="preserve">  </t>
    </r>
    <r>
      <rPr>
        <b/>
        <sz val="10"/>
        <color indexed="8"/>
        <rFont val="Book Antiqua"/>
        <family val="1"/>
      </rPr>
      <t>Call centre</t>
    </r>
  </si>
  <si>
    <r>
      <rPr>
        <b/>
        <sz val="7"/>
        <color indexed="8"/>
        <rFont val="Book Antiqua"/>
        <family val="1"/>
      </rPr>
      <t xml:space="preserve">  </t>
    </r>
    <r>
      <rPr>
        <b/>
        <sz val="10"/>
        <color indexed="8"/>
        <rFont val="Book Antiqua"/>
        <family val="1"/>
      </rPr>
      <t>Emails</t>
    </r>
  </si>
  <si>
    <t>dse.mdm@gmail.com</t>
  </si>
  <si>
    <r>
      <rPr>
        <b/>
        <sz val="7"/>
        <color indexed="8"/>
        <rFont val="Book Antiqua"/>
        <family val="1"/>
      </rPr>
      <t xml:space="preserve">  </t>
    </r>
    <r>
      <rPr>
        <b/>
        <sz val="10"/>
        <color indexed="8"/>
        <rFont val="Book Antiqua"/>
        <family val="1"/>
      </rPr>
      <t>Press news</t>
    </r>
  </si>
  <si>
    <r>
      <rPr>
        <b/>
        <sz val="7"/>
        <color indexed="8"/>
        <rFont val="Book Antiqua"/>
        <family val="1"/>
      </rPr>
      <t xml:space="preserve">  </t>
    </r>
    <r>
      <rPr>
        <b/>
        <sz val="10"/>
        <color indexed="8"/>
        <rFont val="Book Antiqua"/>
        <family val="1"/>
      </rPr>
      <t>Radio/T.V.</t>
    </r>
  </si>
  <si>
    <r>
      <rPr>
        <b/>
        <sz val="7"/>
        <color indexed="8"/>
        <rFont val="Book Antiqua"/>
        <family val="1"/>
      </rPr>
      <t xml:space="preserve">  </t>
    </r>
    <r>
      <rPr>
        <b/>
        <sz val="10"/>
        <color indexed="8"/>
        <rFont val="Book Antiqua"/>
        <family val="1"/>
      </rPr>
      <t>SMS</t>
    </r>
  </si>
  <si>
    <r>
      <rPr>
        <b/>
        <sz val="7"/>
        <color indexed="8"/>
        <rFont val="Book Antiqua"/>
        <family val="1"/>
      </rPr>
      <t xml:space="preserve">  </t>
    </r>
    <r>
      <rPr>
        <b/>
        <sz val="10"/>
        <color indexed="8"/>
        <rFont val="Book Antiqua"/>
        <family val="1"/>
      </rPr>
      <t>Postal system</t>
    </r>
  </si>
  <si>
    <t>YES</t>
  </si>
  <si>
    <t>Non payment of Honorarium to CCHs</t>
  </si>
  <si>
    <t>Spandana</t>
  </si>
  <si>
    <t>De-Centralised Payment through CFMS from District Level to 
Direct Beneficiary Accounts</t>
  </si>
  <si>
    <r>
      <t>Financial 
(</t>
    </r>
    <r>
      <rPr>
        <b/>
        <i/>
        <sz val="10"/>
        <rFont val="Book Antiqua"/>
        <family val="1"/>
      </rPr>
      <t>Rs. in lakh)</t>
    </r>
  </si>
  <si>
    <t>Madarsa /Maqtab</t>
  </si>
  <si>
    <t>ISKCON</t>
  </si>
  <si>
    <t>AKSHAYA PATRA</t>
  </si>
  <si>
    <t>Buddavarapu Charitable trust</t>
  </si>
  <si>
    <t>Sweet &amp; Severies,Egg, Banana, Kesari, Vegitable Rice, Payasam, curd and chiken and Etc.,</t>
  </si>
  <si>
    <t xml:space="preserve">1.AMMAKUVANDANAM
2.SURYA NAMASKARALU
3. In all the schools conducted during Handwash Programme 
4.GHANANA DHARA
5.Jagananna Gorumudda, New Menu in MDM </t>
  </si>
  <si>
    <t>Ektha Shaki</t>
  </si>
  <si>
    <t>Ektha Shakti</t>
  </si>
  <si>
    <t>A.Patra</t>
  </si>
  <si>
    <t>Akshaya Patra</t>
  </si>
  <si>
    <t>Quality Not Maintaned</t>
  </si>
  <si>
    <t>Solved</t>
  </si>
  <si>
    <t>Complaint against NGOs, enquiry conducted and terminated</t>
  </si>
  <si>
    <t>Rice Quality</t>
  </si>
  <si>
    <t>Sept,2019</t>
  </si>
  <si>
    <t>solved</t>
  </si>
  <si>
    <t>Lr.wrote APSCSC Ltd, Rice quality improved</t>
  </si>
  <si>
    <t>Government of Andhra Pradesh not declared 
Droght Affected mandal during 2020-21</t>
  </si>
  <si>
    <t>New Rates</t>
  </si>
  <si>
    <t>Def.</t>
  </si>
  <si>
    <t>3.  Per Unit Cooking Cost  (60:40)                                   Amount in Rs.</t>
  </si>
  <si>
    <t>During 01.04.2019 to 31.03.2020</t>
  </si>
  <si>
    <t>During 01.04.19 to 31.03.2020</t>
  </si>
  <si>
    <t>During 01.04.19 to31.03.2020</t>
  </si>
  <si>
    <t>(For the Period 01.04.2019 to 31.03.2020)</t>
  </si>
  <si>
    <t>(For the Period 01.04.19 to 31.03.2020)</t>
  </si>
  <si>
    <t>During 01.04.18 to 31.03.2020</t>
  </si>
  <si>
    <t>(As on 31.03.2020)</t>
  </si>
  <si>
    <t>As on 31.03.2020)</t>
  </si>
  <si>
    <t>During 01.04.19  to 31.03.2020</t>
  </si>
  <si>
    <t>01.04.2019 to 31.03.2020</t>
  </si>
  <si>
    <t>01.04.19 to 31.03.2020</t>
  </si>
  <si>
    <t>01.04.18 to 31.03.2020</t>
  </si>
  <si>
    <t>06.01.2020
20.01.2020</t>
  </si>
  <si>
    <t>07.01.2019
20.01.2019</t>
  </si>
  <si>
    <t>ISKCON
Alluri Sita Rama</t>
  </si>
  <si>
    <t>GVV Society
Ektha Shakti</t>
  </si>
  <si>
    <t>AKSHAYA PATRA
ISKCOK</t>
  </si>
  <si>
    <t>ISKCON
A.Patra
N.Reddy</t>
  </si>
  <si>
    <t>During the year Leap year MDM Working Days are 221 for Pry/Upry, and STC are 302.</t>
  </si>
  <si>
    <t>During the year Leap year MDM Working Days are 221 for Pry/Upry.</t>
  </si>
  <si>
    <t>Jan,20</t>
  </si>
  <si>
    <t>Feb,20</t>
  </si>
  <si>
    <t>Mar,20</t>
  </si>
  <si>
    <r>
      <rPr>
        <b/>
        <sz val="48"/>
        <color indexed="49"/>
        <rFont val="Baskerville Old Face"/>
        <family val="1"/>
      </rPr>
      <t xml:space="preserve">Annual Work Plan &amp; Budget </t>
    </r>
    <r>
      <rPr>
        <b/>
        <sz val="44"/>
        <color indexed="49"/>
        <rFont val="Baskerville Old Face"/>
        <family val="1"/>
      </rPr>
      <t xml:space="preserve">
2020-21
State:ANDHRA PRADESH
Date of Submission:21/05/2020</t>
    </r>
  </si>
  <si>
    <t>* Budget Releases by GOI an amount of Rs.5706.82 Lakhs, of which Rs.3424.09 lakhs is Central Share and Rs.2282.73 lakhs is State share for Procurement of Kitchen Devices in 45,133 School in 2019-20. Budget to be released with State Matching share.</t>
  </si>
  <si>
    <t>Budget Releases by GOI an amount of Rs.5706.82 Lakhs, of which Rs.3424.09 lakhs is Central Share and Rs.2282.73 lakhs is State share for Procurement of Kitchen Devices in 45,133 School in 2019-20. But waiting for Budget Release Orders of State share.</t>
  </si>
  <si>
    <t>05.10.2019
05.10.2019</t>
  </si>
  <si>
    <t>13.06.2019</t>
  </si>
  <si>
    <t>2017-18</t>
  </si>
  <si>
    <t>Note:19523 Kitchen sheds under Phase-I are surrendered to GoI and Realloted 16689 Units and work under process.</t>
  </si>
  <si>
    <t xml:space="preserve">*.Waiting for 4th Quarter Bills from AP State Civil Supplies Corporation to clear the pendancy. </t>
  </si>
  <si>
    <t>2018-19*</t>
  </si>
  <si>
    <r>
      <t>*</t>
    </r>
    <r>
      <rPr>
        <sz val="11"/>
        <rFont val="Calibri"/>
        <family val="2"/>
      </rPr>
      <t xml:space="preserve">PAB approved the proposal of State and subsequently GOI advised the State to </t>
    </r>
    <r>
      <rPr>
        <sz val="11"/>
        <color indexed="8"/>
        <rFont val="Arial"/>
        <family val="2"/>
      </rPr>
      <t>utilize Rs. 19523.00 lakh (Central Assistance of Rs. 11713.80 lakh lying with State and corresponding State share of Rs 7809.20 lakh) for constructing the 16689 Kitchen cum Stores on plinth area norms This amount of Central Assistance may be treated as the 1st Instalments for the construction of 16689 units of Kitchen cum Stores. as per the unit cost of Rs 2.9 lakh this amount of Rs 19523 lakh is sufficient to construct 6173 kitchen-cum-stores.</t>
    </r>
  </si>
  <si>
    <t xml:space="preserve">Rs 18703.35 lakh was sanctioned for construction of 30950 kithcens @ old norm of Rs 60000/- per kitchen durign 2006-2008. however, 19523 kitchens could not be constructed with the allocated funds. Hence Rs 11713.80 lakh for 19523 kitchen shed (which were sanctioned @ old norm of Rs 60000/- per kitchen) were surrendered to Govt of India, with a request to construct 16689 kitchen cum stores with budget estimates of Rs 48398.10 lakh (including central share of Rs 29038.36 lakh and State share of Rs 19359.24 lakh) as per the plinth area norms. </t>
  </si>
  <si>
    <t>Actual Sanctioned after surrendering of kitchens</t>
  </si>
  <si>
    <t xml:space="preserve">Physical           </t>
  </si>
  <si>
    <t xml:space="preserve">Financial 
( Rs. in lakh)                                       </t>
  </si>
  <si>
    <t>Table: AT-27F</t>
  </si>
  <si>
    <t>1.Godavari Vidya Viska Society 
2.Ekta Shakti Foundation.,</t>
  </si>
  <si>
    <t xml:space="preserve">ISKCON </t>
  </si>
  <si>
    <r>
      <t xml:space="preserve">4.50
</t>
    </r>
    <r>
      <rPr>
        <sz val="8"/>
        <rFont val="Book Antiqua"/>
        <family val="1"/>
      </rPr>
      <t>(Incl. Transport to School)</t>
    </r>
  </si>
  <si>
    <t>Table: AT-27 E: Proposal for coverage of children and working days  for summer vacations of 2020-21 (Primary,Classes I-V)</t>
  </si>
  <si>
    <t>Table: AT-27 F: Proposal for coverage of children and working days  for summer vacations of 2020-21
 (Upper Primary,Classes VI-VIII)</t>
  </si>
  <si>
    <t>Table: AT-27E</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</si>
</sst>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00"/>
    <numFmt numFmtId="173" formatCode="&quot;₹&quot;\ #,##0.0000"/>
    <numFmt numFmtId="174" formatCode="0.0"/>
    <numFmt numFmtId="175" formatCode="0.000"/>
    <numFmt numFmtId="176" formatCode="0.0000"/>
    <numFmt numFmtId="177" formatCode="0.00_);\(0.00\)"/>
    <numFmt numFmtId="178" formatCode="&quot;Yes&quot;;&quot;Yes&quot;;&quot;No&quot;"/>
    <numFmt numFmtId="179" formatCode="&quot;True&quot;;&quot;True&quot;;&quot;False&quot;"/>
    <numFmt numFmtId="180" formatCode="&quot;On&quot;;&quot;On&quot;;&quot;Off&quot;"/>
    <numFmt numFmtId="181" formatCode="[$€-2]\ #,##0.00_);[Red]\([$€-2]\ #,##0.00\)"/>
  </numFmts>
  <fonts count="306">
    <font>
      <sz val="10"/>
      <name val="Arial"/>
      <family val="0"/>
    </font>
    <font>
      <sz val="11"/>
      <color indexed="8"/>
      <name val="Calibri"/>
      <family val="2"/>
    </font>
    <font>
      <b/>
      <sz val="10"/>
      <name val="Arial"/>
      <family val="2"/>
    </font>
    <font>
      <b/>
      <i/>
      <u val="single"/>
      <sz val="12"/>
      <name val="Arial"/>
      <family val="2"/>
    </font>
    <font>
      <b/>
      <sz val="14"/>
      <name val="Arial"/>
      <family val="2"/>
    </font>
    <font>
      <b/>
      <u val="single"/>
      <sz val="12"/>
      <name val="Arial"/>
      <family val="2"/>
    </font>
    <font>
      <b/>
      <sz val="12"/>
      <name val="Arial"/>
      <family val="2"/>
    </font>
    <font>
      <b/>
      <u val="single"/>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val="single"/>
      <sz val="10"/>
      <name val="Arial"/>
      <family val="2"/>
    </font>
    <font>
      <b/>
      <sz val="11"/>
      <name val="Arial"/>
      <family val="2"/>
    </font>
    <font>
      <b/>
      <u val="single"/>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i/>
      <sz val="11"/>
      <color indexed="8"/>
      <name val="Calibri"/>
      <family val="2"/>
    </font>
    <font>
      <b/>
      <i/>
      <sz val="11"/>
      <color indexed="8"/>
      <name val="Arial"/>
      <family val="2"/>
    </font>
    <font>
      <b/>
      <sz val="10"/>
      <color indexed="8"/>
      <name val="Calibri"/>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8"/>
      <name val="Arial"/>
      <family val="2"/>
    </font>
    <font>
      <sz val="10"/>
      <color indexed="10"/>
      <name val="Arial"/>
      <family val="2"/>
    </font>
    <font>
      <b/>
      <sz val="44"/>
      <name val="Baskerville Old Face"/>
      <family val="1"/>
    </font>
    <font>
      <b/>
      <sz val="44"/>
      <color indexed="49"/>
      <name val="Baskerville Old Face"/>
      <family val="1"/>
    </font>
    <font>
      <b/>
      <sz val="48"/>
      <color indexed="49"/>
      <name val="Baskerville Old Face"/>
      <family val="1"/>
    </font>
    <font>
      <b/>
      <sz val="11"/>
      <name val="Book Antiqua"/>
      <family val="1"/>
    </font>
    <font>
      <b/>
      <i/>
      <u val="single"/>
      <sz val="11"/>
      <name val="Book Antiqua"/>
      <family val="1"/>
    </font>
    <font>
      <b/>
      <i/>
      <sz val="11"/>
      <name val="Book Antiqua"/>
      <family val="1"/>
    </font>
    <font>
      <sz val="12"/>
      <name val="Book Antiqua"/>
      <family val="1"/>
    </font>
    <font>
      <b/>
      <sz val="12"/>
      <name val="Book Antiqua"/>
      <family val="1"/>
    </font>
    <font>
      <b/>
      <sz val="9"/>
      <name val="Book Antiqua"/>
      <family val="1"/>
    </font>
    <font>
      <sz val="11"/>
      <name val="Book Antiqua"/>
      <family val="1"/>
    </font>
    <font>
      <sz val="8"/>
      <name val="Book Antiqua"/>
      <family val="1"/>
    </font>
    <font>
      <sz val="10"/>
      <name val="Book Antiqua"/>
      <family val="1"/>
    </font>
    <font>
      <b/>
      <u val="single"/>
      <sz val="11"/>
      <name val="Book Antiqua"/>
      <family val="1"/>
    </font>
    <font>
      <b/>
      <sz val="9"/>
      <name val="Arial"/>
      <family val="2"/>
    </font>
    <font>
      <sz val="9"/>
      <name val="Arial"/>
      <family val="2"/>
    </font>
    <font>
      <b/>
      <sz val="10"/>
      <name val="Book Antiqua"/>
      <family val="1"/>
    </font>
    <font>
      <sz val="9"/>
      <name val="Book Antiqua"/>
      <family val="1"/>
    </font>
    <font>
      <b/>
      <sz val="14"/>
      <name val="Book Antiqua"/>
      <family val="1"/>
    </font>
    <font>
      <b/>
      <i/>
      <u val="single"/>
      <sz val="10"/>
      <name val="Book Antiqua"/>
      <family val="1"/>
    </font>
    <font>
      <b/>
      <sz val="16"/>
      <name val="Book Antiqua"/>
      <family val="1"/>
    </font>
    <font>
      <b/>
      <u val="single"/>
      <sz val="12"/>
      <name val="Book Antiqua"/>
      <family val="1"/>
    </font>
    <font>
      <b/>
      <i/>
      <sz val="10"/>
      <name val="Book Antiqua"/>
      <family val="1"/>
    </font>
    <font>
      <b/>
      <sz val="11"/>
      <color indexed="10"/>
      <name val="Book Antiqua"/>
      <family val="1"/>
    </font>
    <font>
      <b/>
      <sz val="18"/>
      <name val="Arial"/>
      <family val="2"/>
    </font>
    <font>
      <b/>
      <sz val="24"/>
      <name val="Arial"/>
      <family val="2"/>
    </font>
    <font>
      <b/>
      <i/>
      <u val="single"/>
      <sz val="12"/>
      <name val="Book Antiqua"/>
      <family val="1"/>
    </font>
    <font>
      <sz val="11.5"/>
      <name val="Book Antiqua"/>
      <family val="1"/>
    </font>
    <font>
      <b/>
      <sz val="11.5"/>
      <name val="Book Antiqua"/>
      <family val="1"/>
    </font>
    <font>
      <i/>
      <sz val="11"/>
      <name val="Book Antiqua"/>
      <family val="1"/>
    </font>
    <font>
      <sz val="11.5"/>
      <name val="Arial"/>
      <family val="2"/>
    </font>
    <font>
      <b/>
      <sz val="11.5"/>
      <name val="Arial"/>
      <family val="2"/>
    </font>
    <font>
      <sz val="16"/>
      <name val="Arial"/>
      <family val="2"/>
    </font>
    <font>
      <sz val="20"/>
      <color indexed="8"/>
      <name val="Book Antiqua"/>
      <family val="1"/>
    </font>
    <font>
      <b/>
      <sz val="10"/>
      <color indexed="10"/>
      <name val="Arial"/>
      <family val="2"/>
    </font>
    <font>
      <b/>
      <sz val="11"/>
      <color indexed="8"/>
      <name val="Book Antiqua"/>
      <family val="1"/>
    </font>
    <font>
      <sz val="10"/>
      <color indexed="8"/>
      <name val="Arial"/>
      <family val="2"/>
    </font>
    <font>
      <i/>
      <sz val="10"/>
      <color indexed="8"/>
      <name val="Arial"/>
      <family val="2"/>
    </font>
    <font>
      <i/>
      <sz val="11"/>
      <color indexed="8"/>
      <name val="Arial"/>
      <family val="2"/>
    </font>
    <font>
      <i/>
      <sz val="11"/>
      <color indexed="8"/>
      <name val="Calibri"/>
      <family val="2"/>
    </font>
    <font>
      <b/>
      <sz val="18"/>
      <color indexed="8"/>
      <name val="Book Antiqua"/>
      <family val="1"/>
    </font>
    <font>
      <sz val="11"/>
      <color indexed="8"/>
      <name val="Book Antiqua"/>
      <family val="1"/>
    </font>
    <font>
      <sz val="11"/>
      <color indexed="10"/>
      <name val="Book Antiqua"/>
      <family val="1"/>
    </font>
    <font>
      <sz val="10"/>
      <color indexed="8"/>
      <name val="Book Antiqua"/>
      <family val="1"/>
    </font>
    <font>
      <b/>
      <i/>
      <sz val="10"/>
      <color indexed="8"/>
      <name val="Book Antiqua"/>
      <family val="1"/>
    </font>
    <font>
      <b/>
      <i/>
      <sz val="11"/>
      <color indexed="8"/>
      <name val="Book Antiqua"/>
      <family val="1"/>
    </font>
    <font>
      <b/>
      <u val="single"/>
      <sz val="10"/>
      <color indexed="53"/>
      <name val="Arial"/>
      <family val="2"/>
    </font>
    <font>
      <sz val="36"/>
      <name val="Arial"/>
      <family val="2"/>
    </font>
    <font>
      <b/>
      <i/>
      <sz val="12"/>
      <name val="Book Antiqua"/>
      <family val="1"/>
    </font>
    <font>
      <i/>
      <sz val="12"/>
      <name val="Book Antiqua"/>
      <family val="1"/>
    </font>
    <font>
      <i/>
      <u val="single"/>
      <sz val="12"/>
      <name val="Book Antiqua"/>
      <family val="1"/>
    </font>
    <font>
      <sz val="11"/>
      <color indexed="8"/>
      <name val="Comic Sans MS"/>
      <family val="4"/>
    </font>
    <font>
      <b/>
      <i/>
      <sz val="11"/>
      <name val="Trebuchet MS"/>
      <family val="2"/>
    </font>
    <font>
      <b/>
      <sz val="22"/>
      <name val="Arial"/>
      <family val="2"/>
    </font>
    <font>
      <b/>
      <sz val="8"/>
      <name val="Book Antiqua"/>
      <family val="1"/>
    </font>
    <font>
      <sz val="8"/>
      <name val="Trebuchet MS"/>
      <family val="2"/>
    </font>
    <font>
      <b/>
      <sz val="7"/>
      <color indexed="8"/>
      <name val="Book Antiqua"/>
      <family val="1"/>
    </font>
    <font>
      <b/>
      <sz val="10"/>
      <color indexed="8"/>
      <name val="Book Antiqua"/>
      <family val="1"/>
    </font>
    <font>
      <sz val="9"/>
      <name val="Trebuchet MS"/>
      <family val="2"/>
    </font>
    <font>
      <i/>
      <sz val="10"/>
      <name val="Trebuchet MS"/>
      <family val="2"/>
    </font>
    <font>
      <sz val="11"/>
      <name val="Comic Sans MS"/>
      <family val="4"/>
    </font>
    <font>
      <b/>
      <sz val="11"/>
      <name val="Comic Sans MS"/>
      <family val="4"/>
    </font>
    <font>
      <b/>
      <i/>
      <sz val="9"/>
      <name val="Trebuchet MS"/>
      <family val="2"/>
    </font>
    <font>
      <i/>
      <sz val="9"/>
      <name val="Arial"/>
      <family val="2"/>
    </font>
    <font>
      <sz val="18"/>
      <name val="Book Antiqua"/>
      <family val="1"/>
    </font>
    <font>
      <b/>
      <sz val="11"/>
      <color indexed="8"/>
      <name val="Comic Sans MS"/>
      <family val="4"/>
    </font>
    <font>
      <sz val="11"/>
      <name val="Cambria"/>
      <family val="1"/>
    </font>
    <font>
      <sz val="11"/>
      <name val="Calibri"/>
      <family val="2"/>
    </font>
    <font>
      <sz val="12"/>
      <name val="Calibri"/>
      <family val="2"/>
    </font>
    <font>
      <sz val="9"/>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6.3"/>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44"/>
      <color indexed="62"/>
      <name val="Baskerville Old Face"/>
      <family val="1"/>
    </font>
    <font>
      <sz val="10"/>
      <color indexed="12"/>
      <name val="Arial"/>
      <family val="2"/>
    </font>
    <font>
      <b/>
      <sz val="11"/>
      <color indexed="17"/>
      <name val="Book Antiqua"/>
      <family val="1"/>
    </font>
    <font>
      <sz val="10"/>
      <color indexed="17"/>
      <name val="Arial"/>
      <family val="2"/>
    </font>
    <font>
      <b/>
      <sz val="10"/>
      <color indexed="17"/>
      <name val="Arial"/>
      <family val="2"/>
    </font>
    <font>
      <sz val="12"/>
      <color indexed="17"/>
      <name val="Arial"/>
      <family val="2"/>
    </font>
    <font>
      <b/>
      <sz val="16"/>
      <color indexed="17"/>
      <name val="Arial"/>
      <family val="2"/>
    </font>
    <font>
      <b/>
      <sz val="14"/>
      <color indexed="17"/>
      <name val="Arial"/>
      <family val="2"/>
    </font>
    <font>
      <sz val="10"/>
      <color indexed="10"/>
      <name val="Book Antiqua"/>
      <family val="1"/>
    </font>
    <font>
      <b/>
      <sz val="9"/>
      <color indexed="8"/>
      <name val="Calibri"/>
      <family val="2"/>
    </font>
    <font>
      <b/>
      <sz val="10"/>
      <color indexed="9"/>
      <name val="Arial"/>
      <family val="2"/>
    </font>
    <font>
      <sz val="10"/>
      <color indexed="9"/>
      <name val="Arial"/>
      <family val="2"/>
    </font>
    <font>
      <b/>
      <sz val="16"/>
      <color indexed="8"/>
      <name val="Book Antiqua"/>
      <family val="1"/>
    </font>
    <font>
      <sz val="9"/>
      <color indexed="8"/>
      <name val="Book Antiqua"/>
      <family val="1"/>
    </font>
    <font>
      <sz val="12"/>
      <color indexed="8"/>
      <name val="Book Antiqua"/>
      <family val="1"/>
    </font>
    <font>
      <b/>
      <sz val="8"/>
      <color indexed="8"/>
      <name val="Book Antiqua"/>
      <family val="1"/>
    </font>
    <font>
      <b/>
      <i/>
      <sz val="10"/>
      <color indexed="8"/>
      <name val="Calibri"/>
      <family val="2"/>
    </font>
    <font>
      <b/>
      <sz val="14"/>
      <color indexed="8"/>
      <name val="Book Antiqua"/>
      <family val="1"/>
    </font>
    <font>
      <sz val="10"/>
      <color indexed="8"/>
      <name val="Calibri"/>
      <family val="2"/>
    </font>
    <font>
      <sz val="6.3"/>
      <color indexed="12"/>
      <name val="Arial"/>
      <family val="2"/>
    </font>
    <font>
      <sz val="8"/>
      <color indexed="8"/>
      <name val="Calibri"/>
      <family val="2"/>
    </font>
    <font>
      <b/>
      <sz val="9"/>
      <color indexed="8"/>
      <name val="Book Antiqua"/>
      <family val="1"/>
    </font>
    <font>
      <b/>
      <i/>
      <sz val="9"/>
      <color indexed="8"/>
      <name val="Calibri"/>
      <family val="2"/>
    </font>
    <font>
      <b/>
      <sz val="12"/>
      <color indexed="49"/>
      <name val="Trebuchet MS"/>
      <family val="2"/>
    </font>
    <font>
      <sz val="10"/>
      <color indexed="49"/>
      <name val="Arial"/>
      <family val="2"/>
    </font>
    <font>
      <b/>
      <sz val="12"/>
      <color indexed="49"/>
      <name val="Arial"/>
      <family val="2"/>
    </font>
    <font>
      <sz val="12"/>
      <color indexed="49"/>
      <name val="Arial"/>
      <family val="2"/>
    </font>
    <font>
      <sz val="11"/>
      <color indexed="49"/>
      <name val="Book Antiqua"/>
      <family val="1"/>
    </font>
    <font>
      <sz val="8"/>
      <color indexed="49"/>
      <name val="Arial"/>
      <family val="2"/>
    </font>
    <font>
      <b/>
      <u val="single"/>
      <sz val="12"/>
      <color indexed="49"/>
      <name val="Arial"/>
      <family val="2"/>
    </font>
    <font>
      <sz val="10"/>
      <color indexed="49"/>
      <name val="Book Antiqua"/>
      <family val="1"/>
    </font>
    <font>
      <b/>
      <sz val="12"/>
      <color indexed="49"/>
      <name val="Book Antiqua"/>
      <family val="1"/>
    </font>
    <font>
      <b/>
      <sz val="10"/>
      <color indexed="49"/>
      <name val="Book Antiqua"/>
      <family val="1"/>
    </font>
    <font>
      <b/>
      <sz val="11"/>
      <color indexed="49"/>
      <name val="Book Antiqua"/>
      <family val="1"/>
    </font>
    <font>
      <b/>
      <i/>
      <u val="single"/>
      <sz val="10"/>
      <color indexed="49"/>
      <name val="Trebuchet MS"/>
      <family val="2"/>
    </font>
    <font>
      <sz val="10"/>
      <color indexed="49"/>
      <name val="Trebuchet MS"/>
      <family val="2"/>
    </font>
    <font>
      <b/>
      <i/>
      <sz val="10"/>
      <color indexed="49"/>
      <name val="Calibri"/>
      <family val="2"/>
    </font>
    <font>
      <b/>
      <i/>
      <sz val="10"/>
      <color indexed="49"/>
      <name val="Book Antiqua"/>
      <family val="1"/>
    </font>
    <font>
      <b/>
      <sz val="16"/>
      <color indexed="49"/>
      <name val="Trebuchet MS"/>
      <family val="2"/>
    </font>
    <font>
      <b/>
      <sz val="12"/>
      <color indexed="8"/>
      <name val="Book Antiqua"/>
      <family val="1"/>
    </font>
    <font>
      <b/>
      <u val="single"/>
      <sz val="16"/>
      <color indexed="49"/>
      <name val="Book Antiqua"/>
      <family val="1"/>
    </font>
    <font>
      <u val="single"/>
      <sz val="12"/>
      <color indexed="49"/>
      <name val="Book Antiqua"/>
      <family val="1"/>
    </font>
    <font>
      <b/>
      <i/>
      <u val="single"/>
      <sz val="12"/>
      <color indexed="49"/>
      <name val="Arial"/>
      <family val="2"/>
    </font>
    <font>
      <b/>
      <sz val="16"/>
      <color indexed="49"/>
      <name val="Arial"/>
      <family val="2"/>
    </font>
    <font>
      <sz val="12"/>
      <color indexed="49"/>
      <name val="Book Antiqua"/>
      <family val="1"/>
    </font>
    <font>
      <b/>
      <i/>
      <u val="single"/>
      <sz val="12"/>
      <color indexed="49"/>
      <name val="Book Antiqua"/>
      <family val="1"/>
    </font>
    <font>
      <b/>
      <sz val="16"/>
      <color indexed="49"/>
      <name val="Book Antiqua"/>
      <family val="1"/>
    </font>
    <font>
      <b/>
      <u val="single"/>
      <sz val="12"/>
      <color indexed="49"/>
      <name val="Book Antiqua"/>
      <family val="1"/>
    </font>
    <font>
      <sz val="11"/>
      <color indexed="49"/>
      <name val="Calibri"/>
      <family val="2"/>
    </font>
    <font>
      <sz val="11"/>
      <color indexed="49"/>
      <name val="Arial"/>
      <family val="2"/>
    </font>
    <font>
      <sz val="11"/>
      <color indexed="9"/>
      <name val="Book Antiqua"/>
      <family val="1"/>
    </font>
    <font>
      <b/>
      <sz val="11"/>
      <color indexed="9"/>
      <name val="Book Antiqua"/>
      <family val="1"/>
    </font>
    <font>
      <b/>
      <sz val="12"/>
      <color indexed="9"/>
      <name val="Book Antiqua"/>
      <family val="1"/>
    </font>
    <font>
      <sz val="14"/>
      <color indexed="49"/>
      <name val="Book Antiqua"/>
      <family val="1"/>
    </font>
    <font>
      <sz val="50"/>
      <color indexed="49"/>
      <name val="Arial"/>
      <family val="2"/>
    </font>
    <font>
      <b/>
      <u val="single"/>
      <sz val="11"/>
      <color indexed="17"/>
      <name val="Book Antiqua"/>
      <family val="1"/>
    </font>
    <font>
      <b/>
      <sz val="12"/>
      <color indexed="17"/>
      <name val="Book Antiqua"/>
      <family val="1"/>
    </font>
    <font>
      <b/>
      <sz val="9"/>
      <color indexed="40"/>
      <name val="Arial"/>
      <family val="2"/>
    </font>
    <font>
      <b/>
      <sz val="11"/>
      <color indexed="30"/>
      <name val="Arial"/>
      <family val="2"/>
    </font>
    <font>
      <b/>
      <sz val="11"/>
      <color indexed="17"/>
      <name val="Arial"/>
      <family val="2"/>
    </font>
    <font>
      <b/>
      <sz val="12"/>
      <color indexed="17"/>
      <name val="Arial"/>
      <family val="2"/>
    </font>
    <font>
      <b/>
      <u val="single"/>
      <sz val="11"/>
      <color indexed="17"/>
      <name val="Arial"/>
      <family val="2"/>
    </font>
    <font>
      <b/>
      <u val="single"/>
      <sz val="11"/>
      <color indexed="49"/>
      <name val="Arial"/>
      <family val="2"/>
    </font>
    <font>
      <sz val="14"/>
      <color indexed="49"/>
      <name val="Arial"/>
      <family val="2"/>
    </font>
    <font>
      <b/>
      <u val="single"/>
      <sz val="14"/>
      <color indexed="49"/>
      <name val="Arial"/>
      <family val="2"/>
    </font>
    <font>
      <b/>
      <sz val="14"/>
      <color indexed="49"/>
      <name val="Book Antiqua"/>
      <family val="1"/>
    </font>
    <font>
      <b/>
      <sz val="14"/>
      <color indexed="49"/>
      <name val="Arial"/>
      <family val="2"/>
    </font>
    <font>
      <b/>
      <u val="single"/>
      <sz val="14"/>
      <color indexed="49"/>
      <name val="Book Antiqua"/>
      <family val="1"/>
    </font>
    <font>
      <b/>
      <i/>
      <sz val="11"/>
      <color indexed="49"/>
      <name val="Calibri"/>
      <family val="2"/>
    </font>
    <font>
      <b/>
      <u val="single"/>
      <sz val="10"/>
      <color indexed="49"/>
      <name val="Arial"/>
      <family val="2"/>
    </font>
    <font>
      <b/>
      <sz val="14"/>
      <color indexed="49"/>
      <name val="Trebuchet MS"/>
      <family val="2"/>
    </font>
    <font>
      <b/>
      <sz val="16"/>
      <color indexed="49"/>
      <name val="Calibri"/>
      <family val="2"/>
    </font>
    <font>
      <sz val="16"/>
      <color indexed="49"/>
      <name val="Book Antiqua"/>
      <family val="1"/>
    </font>
    <font>
      <sz val="18"/>
      <color indexed="49"/>
      <name val="Book Antiqua"/>
      <family val="1"/>
    </font>
    <font>
      <b/>
      <u val="single"/>
      <sz val="9"/>
      <color indexed="49"/>
      <name val="Arial"/>
      <family val="2"/>
    </font>
    <font>
      <sz val="20"/>
      <color indexed="49"/>
      <name val="Book Antiqua"/>
      <family val="1"/>
    </font>
    <font>
      <sz val="22"/>
      <color indexed="49"/>
      <name val="Book Antiqua"/>
      <family val="1"/>
    </font>
    <font>
      <sz val="67"/>
      <color indexed="49"/>
      <name val="Book Antiqua"/>
      <family val="1"/>
    </font>
    <font>
      <sz val="18"/>
      <color indexed="56"/>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6.3"/>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44"/>
      <color theme="3" tint="0.39998000860214233"/>
      <name val="Baskerville Old Face"/>
      <family val="1"/>
    </font>
    <font>
      <sz val="10"/>
      <color theme="10"/>
      <name val="Arial"/>
      <family val="2"/>
    </font>
    <font>
      <b/>
      <sz val="11"/>
      <color rgb="FF007A37"/>
      <name val="Book Antiqua"/>
      <family val="1"/>
    </font>
    <font>
      <sz val="10"/>
      <color rgb="FF007A37"/>
      <name val="Arial"/>
      <family val="2"/>
    </font>
    <font>
      <b/>
      <sz val="10"/>
      <color rgb="FF007A37"/>
      <name val="Arial"/>
      <family val="2"/>
    </font>
    <font>
      <sz val="10"/>
      <color rgb="FFFF0000"/>
      <name val="Arial"/>
      <family val="2"/>
    </font>
    <font>
      <sz val="12"/>
      <color rgb="FF007A37"/>
      <name val="Arial"/>
      <family val="2"/>
    </font>
    <font>
      <b/>
      <sz val="16"/>
      <color rgb="FF007A37"/>
      <name val="Arial"/>
      <family val="2"/>
    </font>
    <font>
      <b/>
      <sz val="14"/>
      <color rgb="FF007A37"/>
      <name val="Arial"/>
      <family val="2"/>
    </font>
    <font>
      <sz val="10"/>
      <color theme="1"/>
      <name val="Book Antiqua"/>
      <family val="1"/>
    </font>
    <font>
      <sz val="10"/>
      <color rgb="FFFF0000"/>
      <name val="Book Antiqua"/>
      <family val="1"/>
    </font>
    <font>
      <b/>
      <sz val="10"/>
      <color theme="1"/>
      <name val="Book Antiqua"/>
      <family val="1"/>
    </font>
    <font>
      <b/>
      <i/>
      <sz val="11"/>
      <color theme="1"/>
      <name val="Calibri"/>
      <family val="2"/>
    </font>
    <font>
      <b/>
      <sz val="9"/>
      <color theme="1"/>
      <name val="Calibri"/>
      <family val="2"/>
    </font>
    <font>
      <b/>
      <i/>
      <sz val="11"/>
      <color theme="1"/>
      <name val="Book Antiqua"/>
      <family val="1"/>
    </font>
    <font>
      <b/>
      <sz val="11"/>
      <color theme="1"/>
      <name val="Book Antiqua"/>
      <family val="1"/>
    </font>
    <font>
      <sz val="11"/>
      <color theme="1"/>
      <name val="Book Antiqua"/>
      <family val="1"/>
    </font>
    <font>
      <b/>
      <sz val="10"/>
      <color theme="0"/>
      <name val="Arial"/>
      <family val="2"/>
    </font>
    <font>
      <sz val="10"/>
      <color theme="0"/>
      <name val="Arial"/>
      <family val="2"/>
    </font>
    <font>
      <b/>
      <sz val="16"/>
      <color theme="1"/>
      <name val="Book Antiqua"/>
      <family val="1"/>
    </font>
    <font>
      <b/>
      <i/>
      <sz val="10"/>
      <color theme="1"/>
      <name val="Book Antiqua"/>
      <family val="1"/>
    </font>
    <font>
      <sz val="9"/>
      <color theme="1"/>
      <name val="Book Antiqua"/>
      <family val="1"/>
    </font>
    <font>
      <b/>
      <sz val="8"/>
      <color theme="1"/>
      <name val="Book Antiqua"/>
      <family val="1"/>
    </font>
    <font>
      <b/>
      <i/>
      <sz val="10"/>
      <color theme="1"/>
      <name val="Calibri"/>
      <family val="2"/>
    </font>
    <font>
      <b/>
      <sz val="14"/>
      <color theme="1"/>
      <name val="Book Antiqua"/>
      <family val="1"/>
    </font>
    <font>
      <sz val="10"/>
      <color theme="1"/>
      <name val="Calibri"/>
      <family val="2"/>
    </font>
    <font>
      <sz val="6.3"/>
      <color theme="10"/>
      <name val="Arial"/>
      <family val="2"/>
    </font>
    <font>
      <b/>
      <sz val="10"/>
      <color theme="1"/>
      <name val="Calibri"/>
      <family val="2"/>
    </font>
    <font>
      <sz val="8"/>
      <color theme="1"/>
      <name val="Calibri"/>
      <family val="2"/>
    </font>
    <font>
      <b/>
      <sz val="9"/>
      <color theme="1"/>
      <name val="Book Antiqua"/>
      <family val="1"/>
    </font>
    <font>
      <sz val="11"/>
      <color rgb="FFFF0000"/>
      <name val="Book Antiqua"/>
      <family val="1"/>
    </font>
    <font>
      <b/>
      <i/>
      <sz val="9"/>
      <color theme="1"/>
      <name val="Calibri"/>
      <family val="2"/>
    </font>
    <font>
      <b/>
      <sz val="12"/>
      <color theme="8" tint="-0.24997000396251678"/>
      <name val="Trebuchet MS"/>
      <family val="2"/>
    </font>
    <font>
      <sz val="10"/>
      <color theme="8" tint="-0.24997000396251678"/>
      <name val="Arial"/>
      <family val="2"/>
    </font>
    <font>
      <b/>
      <sz val="12"/>
      <color theme="8" tint="-0.24997000396251678"/>
      <name val="Arial"/>
      <family val="2"/>
    </font>
    <font>
      <sz val="12"/>
      <color theme="8" tint="-0.24997000396251678"/>
      <name val="Arial"/>
      <family val="2"/>
    </font>
    <font>
      <sz val="11"/>
      <color theme="8" tint="-0.24997000396251678"/>
      <name val="Book Antiqua"/>
      <family val="1"/>
    </font>
    <font>
      <sz val="8"/>
      <color theme="8" tint="-0.24997000396251678"/>
      <name val="Arial"/>
      <family val="2"/>
    </font>
    <font>
      <b/>
      <u val="single"/>
      <sz val="12"/>
      <color theme="8" tint="-0.24997000396251678"/>
      <name val="Arial"/>
      <family val="2"/>
    </font>
    <font>
      <sz val="10"/>
      <color theme="8" tint="-0.24997000396251678"/>
      <name val="Book Antiqua"/>
      <family val="1"/>
    </font>
    <font>
      <b/>
      <sz val="12"/>
      <color theme="8" tint="-0.24997000396251678"/>
      <name val="Book Antiqua"/>
      <family val="1"/>
    </font>
    <font>
      <b/>
      <sz val="10"/>
      <color theme="8" tint="-0.24997000396251678"/>
      <name val="Book Antiqua"/>
      <family val="1"/>
    </font>
    <font>
      <b/>
      <sz val="11"/>
      <color theme="8" tint="-0.24997000396251678"/>
      <name val="Book Antiqua"/>
      <family val="1"/>
    </font>
    <font>
      <b/>
      <i/>
      <u val="single"/>
      <sz val="10"/>
      <color theme="8" tint="-0.24997000396251678"/>
      <name val="Trebuchet MS"/>
      <family val="2"/>
    </font>
    <font>
      <sz val="10"/>
      <color theme="8" tint="-0.24997000396251678"/>
      <name val="Trebuchet MS"/>
      <family val="2"/>
    </font>
    <font>
      <b/>
      <i/>
      <sz val="10"/>
      <color theme="8" tint="-0.24997000396251678"/>
      <name val="Calibri"/>
      <family val="2"/>
    </font>
    <font>
      <b/>
      <i/>
      <sz val="10"/>
      <color theme="8" tint="-0.24997000396251678"/>
      <name val="Book Antiqua"/>
      <family val="1"/>
    </font>
    <font>
      <b/>
      <sz val="16"/>
      <color theme="8" tint="-0.24997000396251678"/>
      <name val="Trebuchet MS"/>
      <family val="2"/>
    </font>
    <font>
      <b/>
      <sz val="12"/>
      <color theme="1"/>
      <name val="Book Antiqua"/>
      <family val="1"/>
    </font>
    <font>
      <b/>
      <u val="single"/>
      <sz val="16"/>
      <color theme="8" tint="-0.24997000396251678"/>
      <name val="Book Antiqua"/>
      <family val="1"/>
    </font>
    <font>
      <u val="single"/>
      <sz val="12"/>
      <color theme="8" tint="-0.24997000396251678"/>
      <name val="Book Antiqua"/>
      <family val="1"/>
    </font>
    <font>
      <b/>
      <i/>
      <u val="single"/>
      <sz val="12"/>
      <color theme="8" tint="-0.24997000396251678"/>
      <name val="Arial"/>
      <family val="2"/>
    </font>
    <font>
      <b/>
      <sz val="16"/>
      <color theme="8" tint="-0.24997000396251678"/>
      <name val="Arial"/>
      <family val="2"/>
    </font>
    <font>
      <sz val="12"/>
      <color theme="8" tint="-0.24997000396251678"/>
      <name val="Book Antiqua"/>
      <family val="1"/>
    </font>
    <font>
      <b/>
      <i/>
      <u val="single"/>
      <sz val="12"/>
      <color theme="8" tint="-0.24997000396251678"/>
      <name val="Book Antiqua"/>
      <family val="1"/>
    </font>
    <font>
      <b/>
      <sz val="16"/>
      <color theme="8" tint="-0.24997000396251678"/>
      <name val="Book Antiqua"/>
      <family val="1"/>
    </font>
    <font>
      <b/>
      <u val="single"/>
      <sz val="12"/>
      <color theme="8" tint="-0.24997000396251678"/>
      <name val="Book Antiqua"/>
      <family val="1"/>
    </font>
    <font>
      <sz val="12"/>
      <color theme="1"/>
      <name val="Book Antiqua"/>
      <family val="1"/>
    </font>
    <font>
      <sz val="11"/>
      <color theme="8" tint="-0.24997000396251678"/>
      <name val="Calibri"/>
      <family val="2"/>
    </font>
    <font>
      <sz val="11"/>
      <color theme="8" tint="-0.24997000396251678"/>
      <name val="Arial"/>
      <family val="2"/>
    </font>
    <font>
      <sz val="11"/>
      <color theme="0"/>
      <name val="Book Antiqua"/>
      <family val="1"/>
    </font>
    <font>
      <b/>
      <sz val="11"/>
      <color theme="0"/>
      <name val="Book Antiqua"/>
      <family val="1"/>
    </font>
    <font>
      <b/>
      <sz val="12"/>
      <color theme="0"/>
      <name val="Book Antiqua"/>
      <family val="1"/>
    </font>
    <font>
      <b/>
      <sz val="44"/>
      <color theme="8" tint="-0.24997000396251678"/>
      <name val="Baskerville Old Face"/>
      <family val="1"/>
    </font>
    <font>
      <sz val="50"/>
      <color theme="8" tint="-0.24997000396251678"/>
      <name val="Arial"/>
      <family val="2"/>
    </font>
    <font>
      <b/>
      <u val="single"/>
      <sz val="11"/>
      <color rgb="FF007A37"/>
      <name val="Book Antiqua"/>
      <family val="1"/>
    </font>
    <font>
      <b/>
      <sz val="12"/>
      <color rgb="FF007A37"/>
      <name val="Book Antiqua"/>
      <family val="1"/>
    </font>
    <font>
      <b/>
      <sz val="11"/>
      <color rgb="FF007A37"/>
      <name val="Arial"/>
      <family val="2"/>
    </font>
    <font>
      <b/>
      <sz val="12"/>
      <color rgb="FF007A37"/>
      <name val="Arial"/>
      <family val="2"/>
    </font>
    <font>
      <b/>
      <u val="single"/>
      <sz val="11"/>
      <color rgb="FF007A37"/>
      <name val="Arial"/>
      <family val="2"/>
    </font>
    <font>
      <b/>
      <sz val="9"/>
      <color rgb="FF00B0F0"/>
      <name val="Arial"/>
      <family val="2"/>
    </font>
    <font>
      <b/>
      <sz val="11"/>
      <color rgb="FF0070C0"/>
      <name val="Arial"/>
      <family val="2"/>
    </font>
    <font>
      <b/>
      <u val="single"/>
      <sz val="11"/>
      <color theme="8" tint="-0.24997000396251678"/>
      <name val="Arial"/>
      <family val="2"/>
    </font>
    <font>
      <b/>
      <u val="single"/>
      <sz val="14"/>
      <color theme="8" tint="-0.24997000396251678"/>
      <name val="Arial"/>
      <family val="2"/>
    </font>
    <font>
      <sz val="14"/>
      <color theme="8" tint="-0.24997000396251678"/>
      <name val="Arial"/>
      <family val="2"/>
    </font>
    <font>
      <b/>
      <sz val="14"/>
      <color theme="8" tint="-0.24997000396251678"/>
      <name val="Book Antiqua"/>
      <family val="1"/>
    </font>
    <font>
      <sz val="14"/>
      <color theme="8" tint="-0.24997000396251678"/>
      <name val="Book Antiqua"/>
      <family val="1"/>
    </font>
    <font>
      <b/>
      <sz val="14"/>
      <color theme="8" tint="-0.24997000396251678"/>
      <name val="Arial"/>
      <family val="2"/>
    </font>
    <font>
      <b/>
      <u val="single"/>
      <sz val="14"/>
      <color theme="8" tint="-0.24997000396251678"/>
      <name val="Book Antiqua"/>
      <family val="1"/>
    </font>
    <font>
      <b/>
      <i/>
      <sz val="11"/>
      <color theme="8" tint="-0.24997000396251678"/>
      <name val="Calibri"/>
      <family val="2"/>
    </font>
    <font>
      <b/>
      <u val="single"/>
      <sz val="10"/>
      <color theme="8" tint="-0.24997000396251678"/>
      <name val="Arial"/>
      <family val="2"/>
    </font>
    <font>
      <b/>
      <sz val="14"/>
      <color theme="8" tint="-0.24997000396251678"/>
      <name val="Trebuchet MS"/>
      <family val="2"/>
    </font>
    <font>
      <b/>
      <sz val="16"/>
      <color theme="8" tint="-0.24997000396251678"/>
      <name val="Calibri"/>
      <family val="2"/>
    </font>
    <font>
      <sz val="16"/>
      <color theme="8" tint="-0.24997000396251678"/>
      <name val="Book Antiqua"/>
      <family val="1"/>
    </font>
    <font>
      <sz val="18"/>
      <color theme="8" tint="-0.24997000396251678"/>
      <name val="Book Antiqua"/>
      <family val="1"/>
    </font>
    <font>
      <b/>
      <u val="single"/>
      <sz val="9"/>
      <color theme="8" tint="-0.24997000396251678"/>
      <name val="Arial"/>
      <family val="2"/>
    </font>
    <font>
      <sz val="20"/>
      <color theme="8" tint="-0.24997000396251678"/>
      <name val="Book Antiqua"/>
      <family val="1"/>
    </font>
    <font>
      <sz val="22"/>
      <color theme="8" tint="-0.24997000396251678"/>
      <name val="Book Antiqua"/>
      <family val="1"/>
    </font>
    <font>
      <sz val="67"/>
      <color theme="8" tint="-0.24997000396251678"/>
      <name val="Book Antiqua"/>
      <family val="1"/>
    </font>
    <font>
      <sz val="18"/>
      <color rgb="FF002060"/>
      <name val="Book Antiqua"/>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indexed="9"/>
        <bgColor indexed="64"/>
      </patternFill>
    </fill>
    <fill>
      <patternFill patternType="solid">
        <fgColor theme="2" tint="-0.09996999800205231"/>
        <bgColor indexed="64"/>
      </patternFill>
    </fill>
    <fill>
      <patternFill patternType="solid">
        <fgColor theme="0"/>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theme="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right/>
      <top/>
      <bottom style="thin"/>
    </border>
    <border>
      <left style="thin"/>
      <right/>
      <top/>
      <bottom style="thin"/>
    </border>
    <border>
      <left style="thin">
        <color indexed="63"/>
      </left>
      <right style="thin">
        <color indexed="63"/>
      </right>
      <top style="thin">
        <color indexed="63"/>
      </top>
      <bottom style="thin">
        <color indexed="63"/>
      </bottom>
    </border>
    <border>
      <left/>
      <right/>
      <top style="thin"/>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rgb="FF000000"/>
      </left>
      <right/>
      <top style="thin">
        <color rgb="FF000000"/>
      </top>
      <bottom style="thin">
        <color rgb="FF000000"/>
      </bottom>
    </border>
    <border>
      <left style="thin">
        <color rgb="FF000000"/>
      </left>
      <right/>
      <top style="thin">
        <color rgb="FF000000"/>
      </top>
      <bottom/>
    </border>
    <border>
      <left/>
      <right/>
      <top style="thin"/>
      <bottom style="thin"/>
    </border>
    <border>
      <left style="thin"/>
      <right/>
      <top style="thin"/>
      <bottom/>
    </border>
    <border>
      <left style="thin"/>
      <right/>
      <top/>
      <bottom/>
    </border>
    <border>
      <left/>
      <right style="thin"/>
      <top style="thin"/>
      <bottom/>
    </border>
    <border>
      <left/>
      <right style="thin"/>
      <top/>
      <bottom style="thin"/>
    </border>
    <border>
      <left/>
      <right style="thin"/>
      <top/>
      <bottom/>
    </border>
    <border>
      <left/>
      <right style="double"/>
      <top style="thin"/>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7" fillId="2" borderId="0" applyNumberFormat="0" applyBorder="0" applyAlignment="0" applyProtection="0"/>
    <xf numFmtId="0" fontId="197" fillId="3" borderId="0" applyNumberFormat="0" applyBorder="0" applyAlignment="0" applyProtection="0"/>
    <xf numFmtId="0" fontId="197" fillId="4" borderId="0" applyNumberFormat="0" applyBorder="0" applyAlignment="0" applyProtection="0"/>
    <xf numFmtId="0" fontId="197" fillId="5" borderId="0" applyNumberFormat="0" applyBorder="0" applyAlignment="0" applyProtection="0"/>
    <xf numFmtId="0" fontId="197" fillId="6" borderId="0" applyNumberFormat="0" applyBorder="0" applyAlignment="0" applyProtection="0"/>
    <xf numFmtId="0" fontId="197" fillId="7" borderId="0" applyNumberFormat="0" applyBorder="0" applyAlignment="0" applyProtection="0"/>
    <xf numFmtId="0" fontId="197" fillId="8" borderId="0" applyNumberFormat="0" applyBorder="0" applyAlignment="0" applyProtection="0"/>
    <xf numFmtId="0" fontId="197" fillId="9" borderId="0" applyNumberFormat="0" applyBorder="0" applyAlignment="0" applyProtection="0"/>
    <xf numFmtId="0" fontId="197" fillId="10" borderId="0" applyNumberFormat="0" applyBorder="0" applyAlignment="0" applyProtection="0"/>
    <xf numFmtId="0" fontId="197" fillId="11" borderId="0" applyNumberFormat="0" applyBorder="0" applyAlignment="0" applyProtection="0"/>
    <xf numFmtId="0" fontId="197" fillId="12" borderId="0" applyNumberFormat="0" applyBorder="0" applyAlignment="0" applyProtection="0"/>
    <xf numFmtId="0" fontId="197" fillId="13" borderId="0" applyNumberFormat="0" applyBorder="0" applyAlignment="0" applyProtection="0"/>
    <xf numFmtId="0" fontId="198" fillId="14" borderId="0" applyNumberFormat="0" applyBorder="0" applyAlignment="0" applyProtection="0"/>
    <xf numFmtId="0" fontId="198" fillId="15" borderId="0" applyNumberFormat="0" applyBorder="0" applyAlignment="0" applyProtection="0"/>
    <xf numFmtId="0" fontId="198" fillId="16" borderId="0" applyNumberFormat="0" applyBorder="0" applyAlignment="0" applyProtection="0"/>
    <xf numFmtId="0" fontId="198" fillId="17" borderId="0" applyNumberFormat="0" applyBorder="0" applyAlignment="0" applyProtection="0"/>
    <xf numFmtId="0" fontId="198" fillId="18" borderId="0" applyNumberFormat="0" applyBorder="0" applyAlignment="0" applyProtection="0"/>
    <xf numFmtId="0" fontId="198" fillId="19" borderId="0" applyNumberFormat="0" applyBorder="0" applyAlignment="0" applyProtection="0"/>
    <xf numFmtId="0" fontId="198" fillId="20" borderId="0" applyNumberFormat="0" applyBorder="0" applyAlignment="0" applyProtection="0"/>
    <xf numFmtId="0" fontId="198" fillId="21" borderId="0" applyNumberFormat="0" applyBorder="0" applyAlignment="0" applyProtection="0"/>
    <xf numFmtId="0" fontId="198" fillId="22" borderId="0" applyNumberFormat="0" applyBorder="0" applyAlignment="0" applyProtection="0"/>
    <xf numFmtId="0" fontId="198" fillId="23" borderId="0" applyNumberFormat="0" applyBorder="0" applyAlignment="0" applyProtection="0"/>
    <xf numFmtId="0" fontId="198" fillId="24" borderId="0" applyNumberFormat="0" applyBorder="0" applyAlignment="0" applyProtection="0"/>
    <xf numFmtId="0" fontId="198" fillId="25" borderId="0" applyNumberFormat="0" applyBorder="0" applyAlignment="0" applyProtection="0"/>
    <xf numFmtId="0" fontId="199" fillId="26" borderId="0" applyNumberFormat="0" applyBorder="0" applyAlignment="0" applyProtection="0"/>
    <xf numFmtId="0" fontId="200" fillId="27" borderId="1" applyNumberFormat="0" applyAlignment="0" applyProtection="0"/>
    <xf numFmtId="0" fontId="20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2" fillId="0" borderId="0" applyNumberFormat="0" applyFill="0" applyBorder="0" applyAlignment="0" applyProtection="0"/>
    <xf numFmtId="0" fontId="203" fillId="29" borderId="0" applyNumberFormat="0" applyBorder="0" applyAlignment="0" applyProtection="0"/>
    <xf numFmtId="0" fontId="204" fillId="0" borderId="3" applyNumberFormat="0" applyFill="0" applyAlignment="0" applyProtection="0"/>
    <xf numFmtId="0" fontId="205" fillId="0" borderId="4" applyNumberFormat="0" applyFill="0" applyAlignment="0" applyProtection="0"/>
    <xf numFmtId="0" fontId="206" fillId="0" borderId="5" applyNumberFormat="0" applyFill="0" applyAlignment="0" applyProtection="0"/>
    <xf numFmtId="0" fontId="206" fillId="0" borderId="0" applyNumberFormat="0" applyFill="0" applyBorder="0" applyAlignment="0" applyProtection="0"/>
    <xf numFmtId="0" fontId="207" fillId="0" borderId="0" applyNumberFormat="0" applyFill="0" applyBorder="0" applyAlignment="0" applyProtection="0"/>
    <xf numFmtId="0" fontId="208" fillId="0" borderId="0" applyNumberFormat="0" applyFill="0" applyBorder="0" applyAlignment="0" applyProtection="0"/>
    <xf numFmtId="0" fontId="209" fillId="30" borderId="1" applyNumberFormat="0" applyAlignment="0" applyProtection="0"/>
    <xf numFmtId="0" fontId="210" fillId="0" borderId="6" applyNumberFormat="0" applyFill="0" applyAlignment="0" applyProtection="0"/>
    <xf numFmtId="0" fontId="211" fillId="31" borderId="0" applyNumberFormat="0" applyBorder="0" applyAlignment="0" applyProtection="0"/>
    <xf numFmtId="0" fontId="197" fillId="0" borderId="0">
      <alignment/>
      <protection/>
    </xf>
    <xf numFmtId="0" fontId="197" fillId="0" borderId="0">
      <alignment/>
      <protection/>
    </xf>
    <xf numFmtId="0" fontId="197" fillId="0" borderId="0">
      <alignment/>
      <protection/>
    </xf>
    <xf numFmtId="0" fontId="197" fillId="0" borderId="0">
      <alignment/>
      <protection/>
    </xf>
    <xf numFmtId="0" fontId="197" fillId="0" borderId="0">
      <alignment/>
      <protection/>
    </xf>
    <xf numFmtId="0" fontId="197" fillId="0" borderId="0">
      <alignment/>
      <protection/>
    </xf>
    <xf numFmtId="0" fontId="197" fillId="0" borderId="0">
      <alignment/>
      <protection/>
    </xf>
    <xf numFmtId="0" fontId="197" fillId="0" borderId="0">
      <alignment/>
      <protection/>
    </xf>
    <xf numFmtId="0" fontId="197" fillId="0" borderId="0">
      <alignment/>
      <protection/>
    </xf>
    <xf numFmtId="0" fontId="197" fillId="0" borderId="0">
      <alignment/>
      <protection/>
    </xf>
    <xf numFmtId="0" fontId="197" fillId="0" borderId="0">
      <alignment/>
      <protection/>
    </xf>
    <xf numFmtId="0" fontId="0" fillId="0" borderId="0">
      <alignment/>
      <protection/>
    </xf>
    <xf numFmtId="0" fontId="197" fillId="0" borderId="0">
      <alignment/>
      <protection/>
    </xf>
    <xf numFmtId="0" fontId="197" fillId="0" borderId="0">
      <alignment/>
      <protection/>
    </xf>
    <xf numFmtId="0" fontId="197" fillId="0" borderId="0">
      <alignment/>
      <protection/>
    </xf>
    <xf numFmtId="0" fontId="197" fillId="0" borderId="0">
      <alignment/>
      <protection/>
    </xf>
    <xf numFmtId="0" fontId="197" fillId="0" borderId="0">
      <alignment/>
      <protection/>
    </xf>
    <xf numFmtId="0" fontId="197" fillId="0" borderId="0">
      <alignment/>
      <protection/>
    </xf>
    <xf numFmtId="0" fontId="197" fillId="0" borderId="0">
      <alignment/>
      <protection/>
    </xf>
    <xf numFmtId="0" fontId="197" fillId="0" borderId="0">
      <alignment/>
      <protection/>
    </xf>
    <xf numFmtId="0" fontId="197" fillId="0" borderId="0">
      <alignment/>
      <protection/>
    </xf>
    <xf numFmtId="0" fontId="197"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97" fillId="0" borderId="0">
      <alignment/>
      <protection/>
    </xf>
    <xf numFmtId="0" fontId="197" fillId="0" borderId="0">
      <alignment/>
      <protection/>
    </xf>
    <xf numFmtId="0" fontId="197" fillId="0" borderId="0">
      <alignment/>
      <protection/>
    </xf>
    <xf numFmtId="0" fontId="0" fillId="32" borderId="7" applyNumberFormat="0" applyFont="0" applyAlignment="0" applyProtection="0"/>
    <xf numFmtId="0" fontId="212" fillId="27" borderId="8" applyNumberFormat="0" applyAlignment="0" applyProtection="0"/>
    <xf numFmtId="9" fontId="0" fillId="0" borderId="0" applyFont="0" applyFill="0" applyBorder="0" applyAlignment="0" applyProtection="0"/>
    <xf numFmtId="0" fontId="213" fillId="0" borderId="0" applyNumberFormat="0" applyFill="0" applyBorder="0" applyAlignment="0" applyProtection="0"/>
    <xf numFmtId="0" fontId="214" fillId="0" borderId="9" applyNumberFormat="0" applyFill="0" applyAlignment="0" applyProtection="0"/>
    <xf numFmtId="0" fontId="215" fillId="0" borderId="0" applyNumberFormat="0" applyFill="0" applyBorder="0" applyAlignment="0" applyProtection="0"/>
  </cellStyleXfs>
  <cellXfs count="1941">
    <xf numFmtId="0" fontId="0" fillId="0" borderId="0" xfId="0" applyAlignment="1">
      <alignment/>
    </xf>
    <xf numFmtId="0" fontId="2" fillId="0" borderId="10" xfId="0" applyFont="1" applyBorder="1" applyAlignment="1">
      <alignment horizontal="center"/>
    </xf>
    <xf numFmtId="0" fontId="2" fillId="0" borderId="0" xfId="0" applyFont="1" applyAlignment="1">
      <alignment/>
    </xf>
    <xf numFmtId="0" fontId="0" fillId="0" borderId="0" xfId="82">
      <alignment/>
      <protection/>
    </xf>
    <xf numFmtId="0" fontId="4" fillId="0" borderId="0" xfId="82" applyFont="1">
      <alignment/>
      <protection/>
    </xf>
    <xf numFmtId="0" fontId="2" fillId="0" borderId="11" xfId="82" applyFont="1" applyBorder="1" applyAlignment="1">
      <alignment horizontal="center" vertical="top" wrapText="1"/>
      <protection/>
    </xf>
    <xf numFmtId="0" fontId="2" fillId="0" borderId="0" xfId="82" applyFont="1">
      <alignment/>
      <protection/>
    </xf>
    <xf numFmtId="0" fontId="9" fillId="0" borderId="0" xfId="0" applyFont="1" applyBorder="1" applyAlignment="1">
      <alignment/>
    </xf>
    <xf numFmtId="0" fontId="10" fillId="0" borderId="0" xfId="82" applyFont="1" applyAlignment="1">
      <alignment/>
      <protection/>
    </xf>
    <xf numFmtId="0" fontId="0" fillId="0" borderId="10" xfId="0" applyFont="1" applyBorder="1" applyAlignment="1">
      <alignment horizontal="center" vertical="center"/>
    </xf>
    <xf numFmtId="0" fontId="0" fillId="0" borderId="0" xfId="83">
      <alignment/>
      <protection/>
    </xf>
    <xf numFmtId="0" fontId="0" fillId="0" borderId="0" xfId="85">
      <alignment/>
      <protection/>
    </xf>
    <xf numFmtId="0" fontId="3" fillId="0" borderId="0" xfId="85" applyFont="1" applyAlignment="1">
      <alignment horizontal="right"/>
      <protection/>
    </xf>
    <xf numFmtId="0" fontId="4" fillId="0" borderId="0" xfId="85" applyFont="1" applyAlignment="1">
      <alignment horizontal="right"/>
      <protection/>
    </xf>
    <xf numFmtId="0" fontId="28" fillId="0" borderId="0" xfId="0" applyFont="1" applyBorder="1" applyAlignment="1">
      <alignment/>
    </xf>
    <xf numFmtId="0" fontId="2" fillId="0" borderId="0" xfId="58" applyFont="1">
      <alignment/>
      <protection/>
    </xf>
    <xf numFmtId="0" fontId="2" fillId="0" borderId="0" xfId="58" applyFont="1" applyBorder="1" applyAlignment="1">
      <alignment/>
      <protection/>
    </xf>
    <xf numFmtId="0" fontId="2" fillId="0" borderId="0" xfId="82" applyFont="1" applyAlignment="1">
      <alignment/>
      <protection/>
    </xf>
    <xf numFmtId="0" fontId="0" fillId="33" borderId="0" xfId="0" applyFill="1" applyAlignment="1">
      <alignment/>
    </xf>
    <xf numFmtId="0" fontId="14" fillId="0" borderId="0" xfId="0" applyFont="1" applyAlignment="1">
      <alignment/>
    </xf>
    <xf numFmtId="0" fontId="5" fillId="0" borderId="0" xfId="82" applyFont="1" applyAlignment="1">
      <alignment horizontal="center"/>
      <protection/>
    </xf>
    <xf numFmtId="0" fontId="14" fillId="0" borderId="10" xfId="85" applyFont="1" applyBorder="1" applyAlignment="1">
      <alignment horizontal="center" vertical="center" wrapText="1"/>
      <protection/>
    </xf>
    <xf numFmtId="0" fontId="0" fillId="0" borderId="0" xfId="0" applyFont="1" applyAlignment="1">
      <alignment/>
    </xf>
    <xf numFmtId="0" fontId="11" fillId="0" borderId="0" xfId="82" applyFont="1" applyAlignment="1">
      <alignment horizontal="center"/>
      <protection/>
    </xf>
    <xf numFmtId="0" fontId="2" fillId="0" borderId="10" xfId="82" applyFont="1" applyBorder="1" applyAlignment="1">
      <alignment horizontal="center" vertical="top" wrapText="1"/>
      <protection/>
    </xf>
    <xf numFmtId="0" fontId="0" fillId="0" borderId="0" xfId="82" applyFont="1">
      <alignment/>
      <protection/>
    </xf>
    <xf numFmtId="0" fontId="32" fillId="0" borderId="0" xfId="0" applyFont="1" applyAlignment="1">
      <alignment/>
    </xf>
    <xf numFmtId="0" fontId="216" fillId="0" borderId="0" xfId="0" applyFont="1" applyAlignment="1">
      <alignment/>
    </xf>
    <xf numFmtId="0" fontId="217" fillId="0" borderId="10" xfId="53" applyFont="1" applyBorder="1" applyAlignment="1">
      <alignment vertical="center"/>
    </xf>
    <xf numFmtId="0" fontId="217" fillId="0" borderId="10" xfId="53" applyFont="1" applyFill="1" applyBorder="1" applyAlignment="1">
      <alignment vertical="center"/>
    </xf>
    <xf numFmtId="0" fontId="0" fillId="0" borderId="0" xfId="0" applyFont="1" applyAlignment="1">
      <alignment vertical="center"/>
    </xf>
    <xf numFmtId="0" fontId="217" fillId="0" borderId="10" xfId="53" applyFont="1" applyBorder="1" applyAlignment="1">
      <alignment horizontal="left" vertical="center"/>
    </xf>
    <xf numFmtId="0" fontId="35" fillId="0" borderId="0" xfId="82" applyFont="1" applyAlignment="1">
      <alignment vertical="center" wrapText="1"/>
      <protection/>
    </xf>
    <xf numFmtId="0" fontId="35" fillId="0" borderId="0" xfId="82" applyFont="1" applyBorder="1" applyAlignment="1">
      <alignment vertical="center" wrapText="1"/>
      <protection/>
    </xf>
    <xf numFmtId="0" fontId="35" fillId="0" borderId="10" xfId="82" applyFont="1" applyBorder="1" applyAlignment="1">
      <alignment horizontal="center" vertical="center" wrapText="1"/>
      <protection/>
    </xf>
    <xf numFmtId="0" fontId="37" fillId="0" borderId="10" xfId="82" applyFont="1" applyBorder="1" applyAlignment="1" quotePrefix="1">
      <alignment horizontal="center" vertical="center" wrapText="1"/>
      <protection/>
    </xf>
    <xf numFmtId="0" fontId="37" fillId="0" borderId="0" xfId="82" applyFont="1" applyAlignment="1">
      <alignment vertical="center" wrapText="1"/>
      <protection/>
    </xf>
    <xf numFmtId="0" fontId="35" fillId="0" borderId="0" xfId="82" applyFont="1" applyBorder="1" applyAlignment="1">
      <alignment horizontal="center" vertical="center" wrapText="1"/>
      <protection/>
    </xf>
    <xf numFmtId="0" fontId="40" fillId="33" borderId="0" xfId="82" applyFont="1" applyFill="1" applyAlignment="1">
      <alignment vertical="center" wrapText="1"/>
      <protection/>
    </xf>
    <xf numFmtId="0" fontId="35" fillId="0" borderId="12" xfId="82" applyFont="1" applyBorder="1" applyAlignment="1">
      <alignment horizontal="center" vertical="center" wrapText="1"/>
      <protection/>
    </xf>
    <xf numFmtId="0" fontId="35" fillId="0" borderId="13" xfId="82" applyFont="1" applyBorder="1" applyAlignment="1">
      <alignment horizontal="center" vertical="center" wrapText="1"/>
      <protection/>
    </xf>
    <xf numFmtId="0" fontId="35" fillId="33" borderId="0" xfId="82" applyFont="1" applyFill="1" applyAlignment="1">
      <alignment vertical="center" wrapText="1"/>
      <protection/>
    </xf>
    <xf numFmtId="0" fontId="35" fillId="0" borderId="0" xfId="82" applyFont="1" applyBorder="1" applyAlignment="1">
      <alignment horizontal="left" vertical="center" wrapText="1"/>
      <protection/>
    </xf>
    <xf numFmtId="0" fontId="41" fillId="0" borderId="10" xfId="82" applyFont="1" applyBorder="1" applyAlignment="1">
      <alignment horizontal="center" vertical="center" wrapText="1"/>
      <protection/>
    </xf>
    <xf numFmtId="49" fontId="218" fillId="0" borderId="0" xfId="82" applyNumberFormat="1" applyFont="1" applyBorder="1" applyAlignment="1">
      <alignment horizontal="left" vertical="center" wrapText="1"/>
      <protection/>
    </xf>
    <xf numFmtId="2" fontId="35" fillId="0" borderId="0" xfId="82" applyNumberFormat="1" applyFont="1" applyBorder="1" applyAlignment="1">
      <alignment horizontal="center" vertical="center" wrapText="1"/>
      <protection/>
    </xf>
    <xf numFmtId="0" fontId="41" fillId="33" borderId="10" xfId="82" applyFont="1" applyFill="1" applyBorder="1" applyAlignment="1">
      <alignment horizontal="center" vertical="center" wrapText="1"/>
      <protection/>
    </xf>
    <xf numFmtId="0" fontId="41" fillId="0" borderId="0" xfId="82" applyFont="1" applyAlignment="1">
      <alignment vertical="center" wrapText="1"/>
      <protection/>
    </xf>
    <xf numFmtId="0" fontId="35" fillId="0" borderId="10" xfId="82" applyFont="1" applyBorder="1" applyAlignment="1">
      <alignment vertical="center" wrapText="1"/>
      <protection/>
    </xf>
    <xf numFmtId="0" fontId="39" fillId="0" borderId="10" xfId="82" applyFont="1" applyBorder="1" applyAlignment="1">
      <alignment horizontal="center" vertical="center" wrapText="1"/>
      <protection/>
    </xf>
    <xf numFmtId="2" fontId="39" fillId="0" borderId="10" xfId="82" applyNumberFormat="1" applyFont="1" applyBorder="1" applyAlignment="1">
      <alignment horizontal="center" vertical="center" wrapText="1"/>
      <protection/>
    </xf>
    <xf numFmtId="0" fontId="41" fillId="0" borderId="10" xfId="82" applyFont="1" applyBorder="1" applyAlignment="1">
      <alignment vertical="center" wrapText="1"/>
      <protection/>
    </xf>
    <xf numFmtId="172" fontId="41" fillId="0" borderId="0" xfId="82" applyNumberFormat="1" applyFont="1" applyBorder="1" applyAlignment="1">
      <alignment horizontal="center" vertical="center" wrapText="1"/>
      <protection/>
    </xf>
    <xf numFmtId="173" fontId="41" fillId="0" borderId="0" xfId="82" applyNumberFormat="1" applyFont="1" applyBorder="1" applyAlignment="1">
      <alignment horizontal="center" vertical="center" wrapText="1"/>
      <protection/>
    </xf>
    <xf numFmtId="0" fontId="41" fillId="0" borderId="0" xfId="82" applyFont="1" applyBorder="1" applyAlignment="1">
      <alignment horizontal="center" vertical="center" wrapText="1"/>
      <protection/>
    </xf>
    <xf numFmtId="0" fontId="43" fillId="0" borderId="0" xfId="82" applyFont="1" applyBorder="1" applyAlignment="1">
      <alignment horizontal="center" vertical="center" wrapText="1"/>
      <protection/>
    </xf>
    <xf numFmtId="0" fontId="44" fillId="0" borderId="0" xfId="82" applyFont="1" applyAlignment="1">
      <alignment vertical="center" wrapText="1"/>
      <protection/>
    </xf>
    <xf numFmtId="0" fontId="35" fillId="33" borderId="10" xfId="82" applyFont="1" applyFill="1" applyBorder="1" applyAlignment="1">
      <alignment horizontal="center" vertical="center" wrapText="1"/>
      <protection/>
    </xf>
    <xf numFmtId="0" fontId="0" fillId="33" borderId="0" xfId="69" applyFill="1">
      <alignment/>
      <protection/>
    </xf>
    <xf numFmtId="0" fontId="2" fillId="33" borderId="0" xfId="69" applyFont="1" applyFill="1">
      <alignment/>
      <protection/>
    </xf>
    <xf numFmtId="0" fontId="2" fillId="33" borderId="0" xfId="69" applyFont="1" applyFill="1" applyAlignment="1">
      <alignment horizontal="center"/>
      <protection/>
    </xf>
    <xf numFmtId="0" fontId="13" fillId="33" borderId="0" xfId="69" applyFont="1" applyFill="1" applyAlignment="1">
      <alignment horizontal="right"/>
      <protection/>
    </xf>
    <xf numFmtId="0" fontId="6" fillId="33" borderId="0" xfId="69" applyFont="1" applyFill="1">
      <alignment/>
      <protection/>
    </xf>
    <xf numFmtId="0" fontId="219" fillId="33" borderId="0" xfId="69" applyFont="1" applyFill="1">
      <alignment/>
      <protection/>
    </xf>
    <xf numFmtId="0" fontId="220" fillId="33" borderId="0" xfId="69" applyFont="1" applyFill="1">
      <alignment/>
      <protection/>
    </xf>
    <xf numFmtId="0" fontId="5" fillId="33" borderId="0" xfId="69" applyFont="1" applyFill="1" applyAlignment="1">
      <alignment horizontal="center"/>
      <protection/>
    </xf>
    <xf numFmtId="0" fontId="2" fillId="33" borderId="0" xfId="69" applyFont="1" applyFill="1" applyAlignment="1">
      <alignment horizontal="left"/>
      <protection/>
    </xf>
    <xf numFmtId="2" fontId="5" fillId="33" borderId="0" xfId="69" applyNumberFormat="1" applyFont="1" applyFill="1" applyAlignment="1">
      <alignment horizontal="center"/>
      <protection/>
    </xf>
    <xf numFmtId="0" fontId="0" fillId="33" borderId="0" xfId="69" applyFont="1" applyFill="1">
      <alignment/>
      <protection/>
    </xf>
    <xf numFmtId="0" fontId="2" fillId="33" borderId="0" xfId="69" applyFont="1" applyFill="1" applyAlignment="1">
      <alignment horizontal="right" vertical="top" wrapText="1"/>
      <protection/>
    </xf>
    <xf numFmtId="0" fontId="16" fillId="33" borderId="10" xfId="69" applyFont="1" applyFill="1" applyBorder="1" applyAlignment="1">
      <alignment horizontal="center"/>
      <protection/>
    </xf>
    <xf numFmtId="0" fontId="16" fillId="33" borderId="10" xfId="82" applyFont="1" applyFill="1" applyBorder="1" applyAlignment="1">
      <alignment horizontal="center" wrapText="1"/>
      <protection/>
    </xf>
    <xf numFmtId="0" fontId="16" fillId="33" borderId="0" xfId="69" applyFont="1" applyFill="1" applyAlignment="1">
      <alignment horizontal="center" vertical="top" wrapText="1"/>
      <protection/>
    </xf>
    <xf numFmtId="0" fontId="16" fillId="33" borderId="0" xfId="69" applyFont="1" applyFill="1">
      <alignment/>
      <protection/>
    </xf>
    <xf numFmtId="0" fontId="0" fillId="33" borderId="10" xfId="69" applyFont="1" applyFill="1" applyBorder="1" applyAlignment="1">
      <alignment horizontal="center"/>
      <protection/>
    </xf>
    <xf numFmtId="0" fontId="221" fillId="33" borderId="10" xfId="69" applyFont="1" applyFill="1" applyBorder="1" applyAlignment="1">
      <alignment horizontal="center"/>
      <protection/>
    </xf>
    <xf numFmtId="0" fontId="0" fillId="33" borderId="10" xfId="69" applyFill="1" applyBorder="1" applyAlignment="1">
      <alignment horizontal="center"/>
      <protection/>
    </xf>
    <xf numFmtId="0" fontId="2" fillId="33" borderId="10" xfId="69" applyFont="1" applyFill="1" applyBorder="1" applyAlignment="1">
      <alignment horizontal="center"/>
      <protection/>
    </xf>
    <xf numFmtId="0" fontId="2" fillId="33" borderId="0" xfId="69" applyFont="1" applyFill="1" applyAlignment="1">
      <alignment horizontal="center" vertical="top" wrapText="1"/>
      <protection/>
    </xf>
    <xf numFmtId="0" fontId="2" fillId="33" borderId="10" xfId="69" applyFont="1" applyFill="1" applyBorder="1" applyAlignment="1">
      <alignment horizontal="center" vertical="center"/>
      <protection/>
    </xf>
    <xf numFmtId="0" fontId="2" fillId="33" borderId="10" xfId="82" applyFont="1" applyFill="1" applyBorder="1" applyAlignment="1">
      <alignment horizontal="left" vertical="center" wrapText="1"/>
      <protection/>
    </xf>
    <xf numFmtId="2" fontId="0" fillId="33" borderId="10" xfId="69" applyNumberFormat="1" applyFont="1" applyFill="1" applyBorder="1" applyAlignment="1">
      <alignment horizontal="right" vertical="center"/>
      <protection/>
    </xf>
    <xf numFmtId="0" fontId="2" fillId="33" borderId="10" xfId="82" applyFont="1" applyFill="1" applyBorder="1" applyAlignment="1">
      <alignment horizontal="left" vertical="center"/>
      <protection/>
    </xf>
    <xf numFmtId="0" fontId="2" fillId="33" borderId="0" xfId="69" applyFont="1" applyFill="1" applyAlignment="1">
      <alignment horizontal="left"/>
      <protection/>
    </xf>
    <xf numFmtId="0" fontId="0" fillId="33" borderId="10" xfId="69" applyFill="1" applyBorder="1" applyAlignment="1">
      <alignment horizontal="center" vertical="center"/>
      <protection/>
    </xf>
    <xf numFmtId="0" fontId="0" fillId="33" borderId="10" xfId="69" applyFont="1" applyFill="1" applyBorder="1" applyAlignment="1">
      <alignment vertical="center"/>
      <protection/>
    </xf>
    <xf numFmtId="0" fontId="0" fillId="33" borderId="0" xfId="69" applyFont="1" applyFill="1" applyAlignment="1">
      <alignment vertical="center"/>
      <protection/>
    </xf>
    <xf numFmtId="0" fontId="219" fillId="0" borderId="0" xfId="85" applyFont="1">
      <alignment/>
      <protection/>
    </xf>
    <xf numFmtId="0" fontId="222" fillId="0" borderId="0" xfId="82" applyFont="1" applyAlignment="1">
      <alignment horizontal="center"/>
      <protection/>
    </xf>
    <xf numFmtId="0" fontId="223" fillId="0" borderId="0" xfId="82" applyFont="1" applyAlignment="1">
      <alignment/>
      <protection/>
    </xf>
    <xf numFmtId="0" fontId="224" fillId="0" borderId="0" xfId="85" applyFont="1" applyAlignment="1">
      <alignment horizontal="right"/>
      <protection/>
    </xf>
    <xf numFmtId="0" fontId="0" fillId="0" borderId="0" xfId="85" applyAlignment="1">
      <alignment vertical="center"/>
      <protection/>
    </xf>
    <xf numFmtId="0" fontId="14" fillId="33" borderId="10" xfId="85" applyFont="1" applyFill="1" applyBorder="1" applyAlignment="1">
      <alignment horizontal="center" vertical="center" wrapText="1"/>
      <protection/>
    </xf>
    <xf numFmtId="0" fontId="12" fillId="33" borderId="10" xfId="85" applyFont="1" applyFill="1" applyBorder="1" applyAlignment="1">
      <alignment horizontal="left" vertical="center" wrapText="1"/>
      <protection/>
    </xf>
    <xf numFmtId="2" fontId="0" fillId="0" borderId="10" xfId="85" applyNumberFormat="1" applyFont="1" applyBorder="1" applyAlignment="1">
      <alignment horizontal="center" vertical="center" wrapText="1"/>
      <protection/>
    </xf>
    <xf numFmtId="0" fontId="46" fillId="0" borderId="10" xfId="85" applyFont="1" applyBorder="1" applyAlignment="1">
      <alignment horizontal="center" vertical="center" wrapText="1"/>
      <protection/>
    </xf>
    <xf numFmtId="2" fontId="46" fillId="0" borderId="10" xfId="85" applyNumberFormat="1" applyFont="1" applyBorder="1" applyAlignment="1">
      <alignment horizontal="center" vertical="center" wrapText="1"/>
      <protection/>
    </xf>
    <xf numFmtId="2" fontId="12" fillId="0" borderId="10" xfId="85" applyNumberFormat="1" applyFont="1" applyBorder="1" applyAlignment="1">
      <alignment horizontal="center" vertical="center" wrapText="1"/>
      <protection/>
    </xf>
    <xf numFmtId="0" fontId="12" fillId="0" borderId="10" xfId="85" applyFont="1" applyBorder="1" applyAlignment="1">
      <alignment horizontal="center" vertical="center" wrapText="1"/>
      <protection/>
    </xf>
    <xf numFmtId="0" fontId="14" fillId="2" borderId="10" xfId="85" applyFont="1" applyFill="1" applyBorder="1" applyAlignment="1">
      <alignment horizontal="center" vertical="center" wrapText="1"/>
      <protection/>
    </xf>
    <xf numFmtId="0" fontId="2" fillId="2" borderId="10" xfId="85" applyFont="1" applyFill="1" applyBorder="1" applyAlignment="1">
      <alignment horizontal="center" vertical="center"/>
      <protection/>
    </xf>
    <xf numFmtId="2" fontId="43" fillId="33" borderId="10" xfId="69" applyNumberFormat="1" applyFont="1" applyFill="1" applyBorder="1" applyAlignment="1">
      <alignment vertical="center"/>
      <protection/>
    </xf>
    <xf numFmtId="2" fontId="225" fillId="33" borderId="10" xfId="69" applyNumberFormat="1" applyFont="1" applyFill="1" applyBorder="1" applyAlignment="1">
      <alignment vertical="center"/>
      <protection/>
    </xf>
    <xf numFmtId="0" fontId="43" fillId="33" borderId="10" xfId="69" applyFont="1" applyFill="1" applyBorder="1" applyAlignment="1">
      <alignment/>
      <protection/>
    </xf>
    <xf numFmtId="0" fontId="226" fillId="33" borderId="10" xfId="69" applyFont="1" applyFill="1" applyBorder="1" applyAlignment="1">
      <alignment/>
      <protection/>
    </xf>
    <xf numFmtId="2" fontId="43" fillId="33" borderId="10" xfId="69" applyNumberFormat="1" applyFont="1" applyFill="1" applyBorder="1" applyAlignment="1">
      <alignment/>
      <protection/>
    </xf>
    <xf numFmtId="0" fontId="227" fillId="2" borderId="14" xfId="69" applyFont="1" applyFill="1" applyBorder="1" applyAlignment="1">
      <alignment vertical="top"/>
      <protection/>
    </xf>
    <xf numFmtId="0" fontId="227" fillId="2" borderId="10" xfId="69" applyFont="1" applyFill="1" applyBorder="1" applyAlignment="1">
      <alignment horizontal="center" vertical="center"/>
      <protection/>
    </xf>
    <xf numFmtId="0" fontId="227" fillId="2" borderId="10" xfId="69" applyFont="1" applyFill="1" applyBorder="1" applyAlignment="1">
      <alignment horizontal="center" vertical="top" wrapText="1"/>
      <protection/>
    </xf>
    <xf numFmtId="0" fontId="227" fillId="2" borderId="15" xfId="69" applyFont="1" applyFill="1" applyBorder="1" applyAlignment="1">
      <alignment vertical="top" wrapText="1"/>
      <protection/>
    </xf>
    <xf numFmtId="2" fontId="43" fillId="4" borderId="10" xfId="69" applyNumberFormat="1" applyFont="1" applyFill="1" applyBorder="1" applyAlignment="1">
      <alignment vertical="center"/>
      <protection/>
    </xf>
    <xf numFmtId="2" fontId="0" fillId="33" borderId="0" xfId="69" applyNumberFormat="1" applyFill="1">
      <alignment/>
      <protection/>
    </xf>
    <xf numFmtId="0" fontId="228" fillId="33" borderId="0" xfId="69" applyFont="1" applyFill="1" applyAlignment="1">
      <alignment horizontal="center"/>
      <protection/>
    </xf>
    <xf numFmtId="0" fontId="28" fillId="33" borderId="0" xfId="69" applyFont="1" applyFill="1" applyBorder="1" applyAlignment="1">
      <alignment/>
      <protection/>
    </xf>
    <xf numFmtId="0" fontId="0" fillId="33" borderId="0" xfId="69" applyFill="1" applyAlignment="1">
      <alignment vertical="center"/>
      <protection/>
    </xf>
    <xf numFmtId="0" fontId="29" fillId="33" borderId="10" xfId="69" applyFont="1" applyFill="1" applyBorder="1" applyAlignment="1" quotePrefix="1">
      <alignment horizontal="center" vertical="top" wrapText="1"/>
      <protection/>
    </xf>
    <xf numFmtId="0" fontId="12" fillId="33" borderId="10" xfId="82" applyFont="1" applyFill="1" applyBorder="1" applyAlignment="1">
      <alignment horizontal="center" vertical="center" wrapText="1"/>
      <protection/>
    </xf>
    <xf numFmtId="0" fontId="41" fillId="33" borderId="10" xfId="82" applyFont="1" applyFill="1" applyBorder="1" applyAlignment="1">
      <alignment horizontal="left" vertical="center" wrapText="1"/>
      <protection/>
    </xf>
    <xf numFmtId="0" fontId="38" fillId="33" borderId="10" xfId="82" applyFont="1" applyFill="1" applyBorder="1" applyAlignment="1">
      <alignment horizontal="center" vertical="center" wrapText="1"/>
      <protection/>
    </xf>
    <xf numFmtId="1" fontId="38" fillId="33" borderId="10" xfId="82" applyNumberFormat="1" applyFont="1" applyFill="1" applyBorder="1" applyAlignment="1">
      <alignment horizontal="center" vertical="center" wrapText="1"/>
      <protection/>
    </xf>
    <xf numFmtId="0" fontId="12" fillId="33" borderId="0" xfId="82" applyFont="1" applyFill="1" applyAlignment="1">
      <alignment wrapText="1"/>
      <protection/>
    </xf>
    <xf numFmtId="0" fontId="14" fillId="33" borderId="0" xfId="82" applyFont="1" applyFill="1" applyAlignment="1">
      <alignment wrapText="1"/>
      <protection/>
    </xf>
    <xf numFmtId="0" fontId="229" fillId="33" borderId="0" xfId="69" applyFont="1" applyFill="1" applyAlignment="1">
      <alignment vertical="top"/>
      <protection/>
    </xf>
    <xf numFmtId="0" fontId="14" fillId="33" borderId="0" xfId="82" applyFont="1" applyFill="1" applyBorder="1" applyAlignment="1">
      <alignment horizontal="center" vertical="center" wrapText="1"/>
      <protection/>
    </xf>
    <xf numFmtId="0" fontId="39" fillId="33" borderId="0" xfId="82" applyFont="1" applyFill="1" applyBorder="1" applyAlignment="1">
      <alignment horizontal="center" vertical="center" wrapText="1"/>
      <protection/>
    </xf>
    <xf numFmtId="0" fontId="0" fillId="33" borderId="0" xfId="82" applyFill="1">
      <alignment/>
      <protection/>
    </xf>
    <xf numFmtId="0" fontId="0" fillId="0" borderId="0" xfId="69">
      <alignment/>
      <protection/>
    </xf>
    <xf numFmtId="0" fontId="16" fillId="0" borderId="0" xfId="69" applyFont="1" applyBorder="1" applyAlignment="1">
      <alignment/>
      <protection/>
    </xf>
    <xf numFmtId="0" fontId="0" fillId="0" borderId="0" xfId="69" applyAlignment="1">
      <alignment horizontal="center" vertical="center"/>
      <protection/>
    </xf>
    <xf numFmtId="0" fontId="2" fillId="0" borderId="10" xfId="69" applyFont="1" applyBorder="1" applyAlignment="1">
      <alignment horizontal="center" vertical="center" wrapText="1"/>
      <protection/>
    </xf>
    <xf numFmtId="0" fontId="2" fillId="0" borderId="10" xfId="69" applyFont="1" applyBorder="1" applyAlignment="1">
      <alignment horizontal="center" vertical="top" wrapText="1"/>
      <protection/>
    </xf>
    <xf numFmtId="0" fontId="2" fillId="0" borderId="0" xfId="69" applyFont="1">
      <alignment/>
      <protection/>
    </xf>
    <xf numFmtId="0" fontId="12" fillId="0" borderId="10" xfId="82" applyFont="1" applyBorder="1" applyAlignment="1">
      <alignment horizontal="center" vertical="center" wrapText="1"/>
      <protection/>
    </xf>
    <xf numFmtId="0" fontId="41" fillId="0" borderId="10" xfId="82" applyFont="1" applyFill="1" applyBorder="1" applyAlignment="1">
      <alignment horizontal="left" vertical="center" wrapText="1"/>
      <protection/>
    </xf>
    <xf numFmtId="0" fontId="41" fillId="33" borderId="10" xfId="82" applyFont="1" applyFill="1" applyBorder="1" applyAlignment="1">
      <alignment horizontal="right" vertical="center" wrapText="1"/>
      <protection/>
    </xf>
    <xf numFmtId="0" fontId="41" fillId="0" borderId="10" xfId="82" applyFont="1" applyBorder="1" applyAlignment="1">
      <alignment horizontal="right" vertical="center" wrapText="1"/>
      <protection/>
    </xf>
    <xf numFmtId="0" fontId="12" fillId="0" borderId="0" xfId="82" applyFont="1" applyAlignment="1">
      <alignment wrapText="1"/>
      <protection/>
    </xf>
    <xf numFmtId="0" fontId="14" fillId="0" borderId="0" xfId="82" applyFont="1" applyAlignment="1">
      <alignment wrapText="1"/>
      <protection/>
    </xf>
    <xf numFmtId="0" fontId="2" fillId="0" borderId="0" xfId="69" applyFont="1" applyBorder="1" applyAlignment="1">
      <alignment horizontal="center"/>
      <protection/>
    </xf>
    <xf numFmtId="0" fontId="0" fillId="0" borderId="0" xfId="69" applyBorder="1">
      <alignment/>
      <protection/>
    </xf>
    <xf numFmtId="0" fontId="2" fillId="0" borderId="0" xfId="69" applyFont="1" applyAlignment="1">
      <alignment horizontal="center"/>
      <protection/>
    </xf>
    <xf numFmtId="0" fontId="3" fillId="0" borderId="0" xfId="69" applyFont="1" applyAlignment="1">
      <alignment horizontal="center"/>
      <protection/>
    </xf>
    <xf numFmtId="0" fontId="0" fillId="0" borderId="0" xfId="69" applyAlignment="1">
      <alignment vertical="center"/>
      <protection/>
    </xf>
    <xf numFmtId="0" fontId="48" fillId="0" borderId="10" xfId="82" applyFont="1" applyBorder="1" applyAlignment="1">
      <alignment wrapText="1"/>
      <protection/>
    </xf>
    <xf numFmtId="0" fontId="48" fillId="33" borderId="10" xfId="82" applyFont="1" applyFill="1" applyBorder="1" applyAlignment="1">
      <alignment wrapText="1"/>
      <protection/>
    </xf>
    <xf numFmtId="0" fontId="41" fillId="33" borderId="0" xfId="82" applyFont="1" applyFill="1" applyAlignment="1">
      <alignment horizontal="right" vertical="center" wrapText="1"/>
      <protection/>
    </xf>
    <xf numFmtId="0" fontId="0" fillId="0" borderId="10" xfId="69" applyFont="1" applyBorder="1" applyAlignment="1">
      <alignment horizontal="center" vertical="center" wrapText="1"/>
      <protection/>
    </xf>
    <xf numFmtId="0" fontId="2" fillId="0" borderId="10" xfId="69" applyFont="1" applyBorder="1" applyAlignment="1">
      <alignment horizontal="center"/>
      <protection/>
    </xf>
    <xf numFmtId="0" fontId="2" fillId="0" borderId="16" xfId="69" applyFont="1" applyFill="1" applyBorder="1" applyAlignment="1">
      <alignment horizontal="center" vertical="top" wrapText="1"/>
      <protection/>
    </xf>
    <xf numFmtId="0" fontId="0" fillId="33" borderId="0" xfId="69" applyFont="1" applyFill="1" applyAlignment="1">
      <alignment/>
      <protection/>
    </xf>
    <xf numFmtId="0" fontId="2" fillId="33" borderId="10" xfId="69" applyFont="1" applyFill="1" applyBorder="1" applyAlignment="1">
      <alignment horizontal="center" vertical="center" wrapText="1"/>
      <protection/>
    </xf>
    <xf numFmtId="0" fontId="2" fillId="33" borderId="0" xfId="69" applyFont="1" applyFill="1" applyAlignment="1">
      <alignment vertical="center"/>
      <protection/>
    </xf>
    <xf numFmtId="0" fontId="9" fillId="33" borderId="10" xfId="69" applyFont="1" applyFill="1" applyBorder="1" applyAlignment="1">
      <alignment horizontal="center" vertical="top" wrapText="1"/>
      <protection/>
    </xf>
    <xf numFmtId="0" fontId="9" fillId="33" borderId="0" xfId="69" applyFont="1" applyFill="1">
      <alignment/>
      <protection/>
    </xf>
    <xf numFmtId="0" fontId="2" fillId="33" borderId="0" xfId="69" applyFont="1" applyFill="1" applyBorder="1" applyAlignment="1">
      <alignment horizontal="center"/>
      <protection/>
    </xf>
    <xf numFmtId="0" fontId="0" fillId="33" borderId="0" xfId="69" applyFill="1" applyBorder="1">
      <alignment/>
      <protection/>
    </xf>
    <xf numFmtId="0" fontId="0" fillId="33" borderId="0" xfId="69" applyFill="1" applyBorder="1" applyAlignment="1">
      <alignment/>
      <protection/>
    </xf>
    <xf numFmtId="0" fontId="0" fillId="33" borderId="0" xfId="82" applyFill="1" applyAlignment="1">
      <alignment/>
      <protection/>
    </xf>
    <xf numFmtId="0" fontId="41" fillId="33" borderId="0" xfId="82" applyFont="1" applyFill="1" applyAlignment="1">
      <alignment vertical="center" wrapText="1"/>
      <protection/>
    </xf>
    <xf numFmtId="0" fontId="2" fillId="33" borderId="10" xfId="69" applyFont="1" applyFill="1" applyBorder="1" applyAlignment="1">
      <alignment horizontal="center" vertical="top" wrapText="1"/>
      <protection/>
    </xf>
    <xf numFmtId="0" fontId="2" fillId="33" borderId="12" xfId="69" applyFont="1" applyFill="1" applyBorder="1" applyAlignment="1">
      <alignment horizontal="center" vertical="top" wrapText="1"/>
      <protection/>
    </xf>
    <xf numFmtId="0" fontId="41" fillId="33" borderId="12" xfId="69" applyFont="1" applyFill="1" applyBorder="1" applyAlignment="1">
      <alignment vertical="center"/>
      <protection/>
    </xf>
    <xf numFmtId="1" fontId="0" fillId="33" borderId="0" xfId="69" applyNumberFormat="1" applyFill="1" applyBorder="1">
      <alignment/>
      <protection/>
    </xf>
    <xf numFmtId="0" fontId="228" fillId="0" borderId="0" xfId="69" applyFont="1" applyAlignment="1">
      <alignment horizontal="center"/>
      <protection/>
    </xf>
    <xf numFmtId="0" fontId="28" fillId="0" borderId="0" xfId="69" applyFont="1" applyBorder="1" applyAlignment="1">
      <alignment/>
      <protection/>
    </xf>
    <xf numFmtId="0" fontId="28" fillId="33" borderId="10" xfId="69" applyFont="1" applyFill="1" applyBorder="1" applyAlignment="1">
      <alignment horizontal="center" vertical="center" wrapText="1"/>
      <protection/>
    </xf>
    <xf numFmtId="0" fontId="29" fillId="0" borderId="10" xfId="69" applyFont="1" applyBorder="1" applyAlignment="1" quotePrefix="1">
      <alignment horizontal="center" vertical="top" wrapText="1"/>
      <protection/>
    </xf>
    <xf numFmtId="0" fontId="12" fillId="33" borderId="10" xfId="69" applyFont="1" applyFill="1" applyBorder="1" applyAlignment="1">
      <alignment horizontal="center" vertical="center"/>
      <protection/>
    </xf>
    <xf numFmtId="0" fontId="12" fillId="0" borderId="10" xfId="69" applyFont="1" applyBorder="1" applyAlignment="1">
      <alignment horizontal="center" vertical="center"/>
      <protection/>
    </xf>
    <xf numFmtId="0" fontId="14" fillId="0" borderId="10" xfId="69" applyFont="1" applyBorder="1" applyAlignment="1">
      <alignment horizontal="center" vertical="center"/>
      <protection/>
    </xf>
    <xf numFmtId="0" fontId="47" fillId="33" borderId="0" xfId="82" applyFont="1" applyFill="1" applyBorder="1" applyAlignment="1">
      <alignment horizontal="right" vertical="center" wrapText="1"/>
      <protection/>
    </xf>
    <xf numFmtId="0" fontId="47" fillId="33" borderId="0" xfId="82" applyFont="1" applyFill="1" applyAlignment="1">
      <alignment horizontal="right" vertical="center" wrapText="1"/>
      <protection/>
    </xf>
    <xf numFmtId="0" fontId="0" fillId="33" borderId="0" xfId="82" applyFont="1" applyFill="1">
      <alignment/>
      <protection/>
    </xf>
    <xf numFmtId="0" fontId="0" fillId="33" borderId="10" xfId="69" applyFont="1" applyFill="1" applyBorder="1" applyAlignment="1">
      <alignment horizontal="center" vertical="center" wrapText="1"/>
      <protection/>
    </xf>
    <xf numFmtId="0" fontId="13" fillId="33" borderId="0" xfId="82" applyFont="1" applyFill="1" applyAlignment="1">
      <alignment horizontal="left"/>
      <protection/>
    </xf>
    <xf numFmtId="0" fontId="2" fillId="33" borderId="0" xfId="82" applyFont="1" applyFill="1" applyAlignment="1">
      <alignment horizontal="center"/>
      <protection/>
    </xf>
    <xf numFmtId="0" fontId="16" fillId="33" borderId="17" xfId="82" applyFont="1" applyFill="1" applyBorder="1" applyAlignment="1">
      <alignment/>
      <protection/>
    </xf>
    <xf numFmtId="0" fontId="43" fillId="33" borderId="0" xfId="82" applyFont="1" applyFill="1">
      <alignment/>
      <protection/>
    </xf>
    <xf numFmtId="0" fontId="43" fillId="33" borderId="10" xfId="82" applyFont="1" applyFill="1" applyBorder="1">
      <alignment/>
      <protection/>
    </xf>
    <xf numFmtId="0" fontId="43" fillId="33" borderId="0" xfId="82" applyFont="1" applyFill="1" applyBorder="1">
      <alignment/>
      <protection/>
    </xf>
    <xf numFmtId="0" fontId="43" fillId="33" borderId="0" xfId="82" applyFont="1" applyFill="1" applyAlignment="1">
      <alignment horizontal="center"/>
      <protection/>
    </xf>
    <xf numFmtId="0" fontId="2" fillId="33" borderId="10" xfId="82" applyFont="1" applyFill="1" applyBorder="1" applyAlignment="1">
      <alignment horizontal="center" vertical="top" wrapText="1"/>
      <protection/>
    </xf>
    <xf numFmtId="0" fontId="2" fillId="33" borderId="12" xfId="82" applyFont="1" applyFill="1" applyBorder="1" applyAlignment="1">
      <alignment horizontal="center" vertical="top" wrapText="1"/>
      <protection/>
    </xf>
    <xf numFmtId="0" fontId="2" fillId="33" borderId="13" xfId="82" applyFont="1" applyFill="1" applyBorder="1" applyAlignment="1">
      <alignment horizontal="center" vertical="top" wrapText="1"/>
      <protection/>
    </xf>
    <xf numFmtId="0" fontId="0" fillId="33" borderId="10" xfId="82" applyFont="1" applyFill="1" applyBorder="1" applyAlignment="1">
      <alignment horizontal="center"/>
      <protection/>
    </xf>
    <xf numFmtId="0" fontId="0" fillId="33" borderId="10" xfId="82" applyFont="1" applyFill="1" applyBorder="1" applyAlignment="1">
      <alignment horizontal="right" vertical="center"/>
      <protection/>
    </xf>
    <xf numFmtId="1" fontId="0" fillId="33" borderId="10" xfId="82" applyNumberFormat="1" applyFont="1" applyFill="1" applyBorder="1" applyAlignment="1">
      <alignment horizontal="right" vertical="center"/>
      <protection/>
    </xf>
    <xf numFmtId="1" fontId="0" fillId="33" borderId="18" xfId="82" applyNumberFormat="1" applyFont="1" applyFill="1" applyBorder="1" applyAlignment="1">
      <alignment horizontal="right" vertical="center"/>
      <protection/>
    </xf>
    <xf numFmtId="0" fontId="0" fillId="33" borderId="13" xfId="82" applyFont="1" applyFill="1" applyBorder="1" applyAlignment="1">
      <alignment horizontal="right" vertical="center"/>
      <protection/>
    </xf>
    <xf numFmtId="1" fontId="0" fillId="33" borderId="13" xfId="82" applyNumberFormat="1" applyFont="1" applyFill="1" applyBorder="1" applyAlignment="1">
      <alignment horizontal="right" vertical="center"/>
      <protection/>
    </xf>
    <xf numFmtId="1" fontId="0" fillId="33" borderId="10" xfId="82" applyNumberFormat="1" applyFont="1" applyFill="1" applyBorder="1" applyAlignment="1">
      <alignment vertical="center" wrapText="1"/>
      <protection/>
    </xf>
    <xf numFmtId="1" fontId="0" fillId="33" borderId="0" xfId="82" applyNumberFormat="1" applyFont="1" applyFill="1">
      <alignment/>
      <protection/>
    </xf>
    <xf numFmtId="0" fontId="2" fillId="33" borderId="0" xfId="82" applyFont="1" applyFill="1">
      <alignment/>
      <protection/>
    </xf>
    <xf numFmtId="0" fontId="2" fillId="33" borderId="0" xfId="82" applyFont="1" applyFill="1" applyBorder="1" applyAlignment="1">
      <alignment horizontal="left"/>
      <protection/>
    </xf>
    <xf numFmtId="0" fontId="2" fillId="33" borderId="0" xfId="82" applyFont="1" applyFill="1" applyBorder="1" applyAlignment="1">
      <alignment horizontal="center"/>
      <protection/>
    </xf>
    <xf numFmtId="0" fontId="43" fillId="33" borderId="0" xfId="82" applyFont="1" applyFill="1" applyAlignment="1">
      <alignment vertical="center"/>
      <protection/>
    </xf>
    <xf numFmtId="0" fontId="43" fillId="33" borderId="0" xfId="82" applyFont="1" applyFill="1" applyAlignment="1">
      <alignment horizontal="center" vertical="center"/>
      <protection/>
    </xf>
    <xf numFmtId="0" fontId="0" fillId="33" borderId="10" xfId="82" applyFont="1" applyFill="1" applyBorder="1">
      <alignment/>
      <protection/>
    </xf>
    <xf numFmtId="0" fontId="0" fillId="33" borderId="0" xfId="82" applyFont="1" applyFill="1" applyBorder="1">
      <alignment/>
      <protection/>
    </xf>
    <xf numFmtId="1" fontId="0" fillId="33" borderId="10" xfId="82" applyNumberFormat="1" applyFont="1" applyFill="1" applyBorder="1" applyAlignment="1">
      <alignment horizontal="right" vertical="center" wrapText="1"/>
      <protection/>
    </xf>
    <xf numFmtId="0" fontId="0" fillId="33" borderId="10" xfId="82" applyFont="1" applyFill="1" applyBorder="1" applyAlignment="1">
      <alignment horizontal="right"/>
      <protection/>
    </xf>
    <xf numFmtId="1" fontId="0" fillId="33" borderId="18" xfId="82" applyNumberFormat="1" applyFont="1" applyFill="1" applyBorder="1" applyAlignment="1">
      <alignment horizontal="right" vertical="center" wrapText="1"/>
      <protection/>
    </xf>
    <xf numFmtId="1" fontId="0" fillId="33" borderId="13" xfId="82" applyNumberFormat="1" applyFont="1" applyFill="1" applyBorder="1" applyAlignment="1">
      <alignment horizontal="right" vertical="center" wrapText="1"/>
      <protection/>
    </xf>
    <xf numFmtId="1" fontId="12" fillId="33" borderId="10" xfId="82" applyNumberFormat="1" applyFont="1" applyFill="1" applyBorder="1" applyAlignment="1">
      <alignment horizontal="right" vertical="center" wrapText="1"/>
      <protection/>
    </xf>
    <xf numFmtId="0" fontId="2" fillId="33" borderId="0" xfId="82" applyFont="1" applyFill="1" applyBorder="1">
      <alignment/>
      <protection/>
    </xf>
    <xf numFmtId="1" fontId="2" fillId="33" borderId="0" xfId="82" applyNumberFormat="1" applyFont="1" applyFill="1" applyBorder="1">
      <alignment/>
      <protection/>
    </xf>
    <xf numFmtId="0" fontId="41" fillId="0" borderId="0" xfId="82" applyFont="1">
      <alignment/>
      <protection/>
    </xf>
    <xf numFmtId="0" fontId="36" fillId="0" borderId="0" xfId="82" applyFont="1" applyAlignment="1">
      <alignment horizontal="left"/>
      <protection/>
    </xf>
    <xf numFmtId="0" fontId="35" fillId="0" borderId="0" xfId="82" applyFont="1" applyAlignment="1">
      <alignment horizontal="center"/>
      <protection/>
    </xf>
    <xf numFmtId="0" fontId="41" fillId="33" borderId="0" xfId="82" applyFont="1" applyFill="1">
      <alignment/>
      <protection/>
    </xf>
    <xf numFmtId="0" fontId="35" fillId="0" borderId="0" xfId="82" applyFont="1">
      <alignment/>
      <protection/>
    </xf>
    <xf numFmtId="0" fontId="35" fillId="0" borderId="0" xfId="82" applyFont="1" applyBorder="1" applyAlignment="1">
      <alignment horizontal="center"/>
      <protection/>
    </xf>
    <xf numFmtId="0" fontId="35" fillId="0" borderId="0" xfId="82" applyFont="1" applyBorder="1">
      <alignment/>
      <protection/>
    </xf>
    <xf numFmtId="0" fontId="41" fillId="0" borderId="0" xfId="82" applyFont="1" applyBorder="1">
      <alignment/>
      <protection/>
    </xf>
    <xf numFmtId="0" fontId="47" fillId="0" borderId="0" xfId="82" applyFont="1" applyBorder="1" applyAlignment="1">
      <alignment horizontal="right" vertical="center" wrapText="1"/>
      <protection/>
    </xf>
    <xf numFmtId="0" fontId="47" fillId="0" borderId="0" xfId="82" applyFont="1" applyAlignment="1">
      <alignment horizontal="right" vertical="center" wrapText="1"/>
      <protection/>
    </xf>
    <xf numFmtId="0" fontId="43" fillId="0" borderId="0" xfId="82" applyFont="1" applyAlignment="1">
      <alignment vertical="center"/>
      <protection/>
    </xf>
    <xf numFmtId="0" fontId="43" fillId="0" borderId="0" xfId="69" applyFont="1">
      <alignment/>
      <protection/>
    </xf>
    <xf numFmtId="0" fontId="43" fillId="33" borderId="0" xfId="69" applyFont="1" applyFill="1">
      <alignment/>
      <protection/>
    </xf>
    <xf numFmtId="0" fontId="50" fillId="0" borderId="0" xfId="69" applyFont="1" applyAlignment="1">
      <alignment horizontal="left"/>
      <protection/>
    </xf>
    <xf numFmtId="0" fontId="41" fillId="0" borderId="0" xfId="69" applyFont="1" applyAlignment="1">
      <alignment horizontal="center" vertical="center" wrapText="1"/>
      <protection/>
    </xf>
    <xf numFmtId="0" fontId="35" fillId="33" borderId="10" xfId="69" applyFont="1" applyFill="1" applyBorder="1" applyAlignment="1">
      <alignment horizontal="center" vertical="center" wrapText="1"/>
      <protection/>
    </xf>
    <xf numFmtId="0" fontId="35" fillId="0" borderId="10" xfId="69" applyFont="1" applyBorder="1" applyAlignment="1">
      <alignment horizontal="center" vertical="center" wrapText="1"/>
      <protection/>
    </xf>
    <xf numFmtId="0" fontId="35" fillId="0" borderId="12" xfId="69" applyFont="1" applyBorder="1" applyAlignment="1">
      <alignment horizontal="center" vertical="center" wrapText="1"/>
      <protection/>
    </xf>
    <xf numFmtId="0" fontId="35" fillId="0" borderId="13" xfId="69" applyFont="1" applyBorder="1" applyAlignment="1">
      <alignment horizontal="center" vertical="center" wrapText="1"/>
      <protection/>
    </xf>
    <xf numFmtId="0" fontId="41" fillId="0" borderId="10" xfId="69" applyFont="1" applyBorder="1" applyAlignment="1">
      <alignment horizontal="center" vertical="center" wrapText="1"/>
      <protection/>
    </xf>
    <xf numFmtId="0" fontId="41" fillId="0" borderId="10" xfId="69" applyFont="1" applyFill="1" applyBorder="1" applyAlignment="1">
      <alignment horizontal="left" vertical="center" wrapText="1"/>
      <protection/>
    </xf>
    <xf numFmtId="0" fontId="41" fillId="33" borderId="10" xfId="69" applyFont="1" applyFill="1" applyBorder="1" applyAlignment="1">
      <alignment horizontal="right" vertical="center" wrapText="1"/>
      <protection/>
    </xf>
    <xf numFmtId="0" fontId="41" fillId="0" borderId="10" xfId="69" applyFont="1" applyBorder="1" applyAlignment="1">
      <alignment horizontal="right" vertical="center" wrapText="1"/>
      <protection/>
    </xf>
    <xf numFmtId="0" fontId="41" fillId="33" borderId="10" xfId="69" applyFont="1" applyFill="1" applyBorder="1" applyAlignment="1">
      <alignment horizontal="center" vertical="center" wrapText="1"/>
      <protection/>
    </xf>
    <xf numFmtId="0" fontId="41" fillId="33" borderId="10" xfId="69" applyFont="1" applyFill="1" applyBorder="1" applyAlignment="1">
      <alignment horizontal="left" vertical="center" wrapText="1"/>
      <protection/>
    </xf>
    <xf numFmtId="0" fontId="41" fillId="33" borderId="0" xfId="69" applyFont="1" applyFill="1" applyAlignment="1">
      <alignment horizontal="center" vertical="center" wrapText="1"/>
      <protection/>
    </xf>
    <xf numFmtId="0" fontId="35" fillId="0" borderId="0" xfId="69" applyFont="1" applyAlignment="1">
      <alignment horizontal="center" vertical="center" wrapText="1"/>
      <protection/>
    </xf>
    <xf numFmtId="0" fontId="47" fillId="0" borderId="0" xfId="69" applyFont="1" applyBorder="1" applyAlignment="1">
      <alignment horizontal="center"/>
      <protection/>
    </xf>
    <xf numFmtId="0" fontId="47" fillId="0" borderId="0" xfId="69" applyFont="1" applyBorder="1">
      <alignment/>
      <protection/>
    </xf>
    <xf numFmtId="0" fontId="47" fillId="33" borderId="0" xfId="69" applyFont="1" applyFill="1" applyBorder="1">
      <alignment/>
      <protection/>
    </xf>
    <xf numFmtId="0" fontId="43" fillId="0" borderId="0" xfId="69" applyFont="1" applyBorder="1">
      <alignment/>
      <protection/>
    </xf>
    <xf numFmtId="0" fontId="47" fillId="33" borderId="0" xfId="69" applyFont="1" applyFill="1" applyBorder="1" applyAlignment="1">
      <alignment horizontal="right" vertical="center" wrapText="1"/>
      <protection/>
    </xf>
    <xf numFmtId="0" fontId="47" fillId="0" borderId="0" xfId="69" applyFont="1" applyAlignment="1">
      <alignment horizontal="right" vertical="center" wrapText="1"/>
      <protection/>
    </xf>
    <xf numFmtId="0" fontId="43" fillId="0" borderId="0" xfId="69" applyFont="1" applyAlignment="1">
      <alignment vertical="center"/>
      <protection/>
    </xf>
    <xf numFmtId="0" fontId="13" fillId="33" borderId="0" xfId="69" applyFont="1" applyFill="1" applyAlignment="1">
      <alignment horizontal="left"/>
      <protection/>
    </xf>
    <xf numFmtId="0" fontId="35" fillId="33" borderId="0" xfId="69" applyFont="1" applyFill="1" applyAlignment="1">
      <alignment horizontal="left" vertical="center" wrapText="1"/>
      <protection/>
    </xf>
    <xf numFmtId="0" fontId="41" fillId="33" borderId="0" xfId="69" applyFont="1" applyFill="1" applyAlignment="1">
      <alignment vertical="center" wrapText="1"/>
      <protection/>
    </xf>
    <xf numFmtId="1" fontId="41" fillId="0" borderId="10" xfId="69" applyNumberFormat="1" applyFont="1" applyBorder="1" applyAlignment="1">
      <alignment horizontal="right" vertical="center" wrapText="1"/>
      <protection/>
    </xf>
    <xf numFmtId="1" fontId="41" fillId="33" borderId="10" xfId="69" applyNumberFormat="1" applyFont="1" applyFill="1" applyBorder="1" applyAlignment="1">
      <alignment horizontal="right" vertical="center" wrapText="1"/>
      <protection/>
    </xf>
    <xf numFmtId="0" fontId="35" fillId="33" borderId="0" xfId="69" applyFont="1" applyFill="1" applyBorder="1" applyAlignment="1">
      <alignment horizontal="center" vertical="center" wrapText="1"/>
      <protection/>
    </xf>
    <xf numFmtId="0" fontId="35" fillId="33" borderId="0" xfId="69" applyFont="1" applyFill="1" applyBorder="1" applyAlignment="1">
      <alignment vertical="center" wrapText="1"/>
      <protection/>
    </xf>
    <xf numFmtId="0" fontId="41" fillId="33" borderId="0" xfId="69" applyFont="1" applyFill="1" applyBorder="1" applyAlignment="1">
      <alignment vertical="center" wrapText="1"/>
      <protection/>
    </xf>
    <xf numFmtId="0" fontId="47" fillId="33" borderId="0" xfId="69" applyFont="1" applyFill="1" applyAlignment="1">
      <alignment horizontal="right" vertical="center" wrapText="1"/>
      <protection/>
    </xf>
    <xf numFmtId="0" fontId="43" fillId="33" borderId="0" xfId="69" applyFont="1" applyFill="1" applyAlignment="1">
      <alignment vertical="center"/>
      <protection/>
    </xf>
    <xf numFmtId="0" fontId="0" fillId="33" borderId="0" xfId="82" applyFill="1" applyAlignment="1">
      <alignment wrapText="1"/>
      <protection/>
    </xf>
    <xf numFmtId="0" fontId="2" fillId="33" borderId="0" xfId="82" applyFont="1" applyFill="1" applyAlignment="1">
      <alignment wrapText="1"/>
      <protection/>
    </xf>
    <xf numFmtId="0" fontId="0" fillId="33" borderId="0" xfId="82" applyFont="1" applyFill="1" applyAlignment="1">
      <alignment wrapText="1"/>
      <protection/>
    </xf>
    <xf numFmtId="0" fontId="2" fillId="33" borderId="0" xfId="82" applyFont="1" applyFill="1" applyBorder="1" applyAlignment="1">
      <alignment horizontal="right" wrapText="1"/>
      <protection/>
    </xf>
    <xf numFmtId="0" fontId="16" fillId="33" borderId="17" xfId="82" applyFont="1" applyFill="1" applyBorder="1" applyAlignment="1">
      <alignment wrapText="1"/>
      <protection/>
    </xf>
    <xf numFmtId="0" fontId="0" fillId="33" borderId="10" xfId="82" applyFont="1" applyFill="1" applyBorder="1" applyAlignment="1">
      <alignment horizontal="center" vertical="center"/>
      <protection/>
    </xf>
    <xf numFmtId="0" fontId="41" fillId="33" borderId="10" xfId="82" applyFont="1" applyFill="1" applyBorder="1" applyAlignment="1">
      <alignment horizontal="left" vertical="center"/>
      <protection/>
    </xf>
    <xf numFmtId="175" fontId="0" fillId="33" borderId="10" xfId="82" applyNumberFormat="1" applyFont="1" applyFill="1" applyBorder="1" applyAlignment="1">
      <alignment horizontal="right" vertical="center"/>
      <protection/>
    </xf>
    <xf numFmtId="0" fontId="0" fillId="33" borderId="0" xfId="82" applyFont="1" applyFill="1" applyBorder="1" applyAlignment="1">
      <alignment/>
      <protection/>
    </xf>
    <xf numFmtId="175" fontId="0" fillId="33" borderId="0" xfId="82" applyNumberFormat="1" applyFont="1" applyFill="1" applyBorder="1" applyAlignment="1">
      <alignment/>
      <protection/>
    </xf>
    <xf numFmtId="0" fontId="14" fillId="33" borderId="0" xfId="82" applyFont="1" applyFill="1" applyBorder="1" applyAlignment="1">
      <alignment horizontal="left"/>
      <protection/>
    </xf>
    <xf numFmtId="2" fontId="0" fillId="33" borderId="0" xfId="68" applyNumberFormat="1" applyFont="1" applyFill="1">
      <alignment/>
      <protection/>
    </xf>
    <xf numFmtId="0" fontId="0" fillId="33" borderId="0" xfId="68" applyFont="1" applyFill="1">
      <alignment/>
      <protection/>
    </xf>
    <xf numFmtId="175" fontId="0" fillId="33" borderId="0" xfId="68" applyNumberFormat="1" applyFont="1" applyFill="1">
      <alignment/>
      <protection/>
    </xf>
    <xf numFmtId="0" fontId="11" fillId="0" borderId="0" xfId="82" applyFont="1" applyAlignment="1">
      <alignment/>
      <protection/>
    </xf>
    <xf numFmtId="0" fontId="8" fillId="0" borderId="0" xfId="82" applyFont="1" applyAlignment="1">
      <alignment horizontal="center"/>
      <protection/>
    </xf>
    <xf numFmtId="0" fontId="2" fillId="0" borderId="0" xfId="82" applyFont="1" applyBorder="1" applyAlignment="1">
      <alignment horizontal="right"/>
      <protection/>
    </xf>
    <xf numFmtId="0" fontId="16" fillId="0" borderId="17" xfId="82" applyFont="1" applyBorder="1" applyAlignment="1">
      <alignment/>
      <protection/>
    </xf>
    <xf numFmtId="0" fontId="0" fillId="0" borderId="10" xfId="82" applyFont="1" applyBorder="1" applyAlignment="1">
      <alignment horizontal="center" vertical="center"/>
      <protection/>
    </xf>
    <xf numFmtId="0" fontId="41" fillId="0" borderId="10" xfId="82" applyFont="1" applyFill="1" applyBorder="1" applyAlignment="1">
      <alignment horizontal="left" vertical="center"/>
      <protection/>
    </xf>
    <xf numFmtId="175" fontId="0" fillId="0" borderId="19" xfId="82" applyNumberFormat="1" applyFont="1" applyFill="1" applyBorder="1" applyAlignment="1" applyProtection="1">
      <alignment vertical="center" wrapText="1"/>
      <protection/>
    </xf>
    <xf numFmtId="175" fontId="0" fillId="0" borderId="0" xfId="82" applyNumberFormat="1" applyFont="1">
      <alignment/>
      <protection/>
    </xf>
    <xf numFmtId="0" fontId="0" fillId="33" borderId="0" xfId="68" applyFont="1" applyFill="1" applyAlignment="1">
      <alignment horizontal="center" vertical="top"/>
      <protection/>
    </xf>
    <xf numFmtId="0" fontId="0" fillId="0" borderId="0" xfId="82" applyFont="1" applyAlignment="1">
      <alignment vertical="top"/>
      <protection/>
    </xf>
    <xf numFmtId="0" fontId="5" fillId="33" borderId="0" xfId="68" applyFont="1" applyFill="1" applyAlignment="1">
      <alignment horizontal="center"/>
      <protection/>
    </xf>
    <xf numFmtId="0" fontId="41" fillId="0" borderId="10" xfId="69" applyFont="1" applyFill="1" applyBorder="1" applyAlignment="1">
      <alignment horizontal="center" vertical="center" wrapText="1"/>
      <protection/>
    </xf>
    <xf numFmtId="2" fontId="41" fillId="33" borderId="10" xfId="69" applyNumberFormat="1" applyFont="1" applyFill="1" applyBorder="1" applyAlignment="1">
      <alignment vertical="center" wrapText="1"/>
      <protection/>
    </xf>
    <xf numFmtId="2" fontId="41" fillId="33" borderId="10" xfId="68" applyNumberFormat="1" applyFont="1" applyFill="1" applyBorder="1" applyAlignment="1">
      <alignment vertical="center" wrapText="1"/>
      <protection/>
    </xf>
    <xf numFmtId="0" fontId="12" fillId="33" borderId="0" xfId="68" applyFont="1" applyFill="1" applyAlignment="1">
      <alignment vertical="center"/>
      <protection/>
    </xf>
    <xf numFmtId="0" fontId="14" fillId="33" borderId="0" xfId="68" applyFont="1" applyFill="1" applyAlignment="1">
      <alignment vertical="center"/>
      <protection/>
    </xf>
    <xf numFmtId="0" fontId="43" fillId="33" borderId="0" xfId="68" applyFont="1" applyFill="1">
      <alignment/>
      <protection/>
    </xf>
    <xf numFmtId="175" fontId="43" fillId="33" borderId="0" xfId="68" applyNumberFormat="1" applyFont="1" applyFill="1">
      <alignment/>
      <protection/>
    </xf>
    <xf numFmtId="0" fontId="2" fillId="0" borderId="0" xfId="69" applyFont="1" applyAlignment="1">
      <alignment/>
      <protection/>
    </xf>
    <xf numFmtId="0" fontId="3" fillId="0" borderId="0" xfId="69" applyFont="1" applyAlignment="1">
      <alignment/>
      <protection/>
    </xf>
    <xf numFmtId="0" fontId="11" fillId="0" borderId="0" xfId="69" applyFont="1" applyAlignment="1">
      <alignment/>
      <protection/>
    </xf>
    <xf numFmtId="0" fontId="10" fillId="0" borderId="0" xfId="69" applyFont="1" applyAlignment="1">
      <alignment/>
      <protection/>
    </xf>
    <xf numFmtId="0" fontId="0" fillId="0" borderId="0" xfId="69" applyFont="1">
      <alignment/>
      <protection/>
    </xf>
    <xf numFmtId="0" fontId="8" fillId="0" borderId="0" xfId="69" applyFont="1" applyAlignment="1">
      <alignment horizontal="center"/>
      <protection/>
    </xf>
    <xf numFmtId="0" fontId="41" fillId="0" borderId="0" xfId="69" applyFont="1" applyAlignment="1">
      <alignment vertical="center"/>
      <protection/>
    </xf>
    <xf numFmtId="0" fontId="35" fillId="0" borderId="0" xfId="69" applyFont="1" applyAlignment="1">
      <alignment vertical="center"/>
      <protection/>
    </xf>
    <xf numFmtId="0" fontId="35" fillId="0" borderId="0" xfId="69" applyFont="1" applyBorder="1" applyAlignment="1">
      <alignment horizontal="right" vertical="center"/>
      <protection/>
    </xf>
    <xf numFmtId="0" fontId="37" fillId="0" borderId="17" xfId="69" applyFont="1" applyBorder="1" applyAlignment="1">
      <alignment vertical="center"/>
      <protection/>
    </xf>
    <xf numFmtId="0" fontId="35" fillId="0" borderId="0" xfId="69" applyFont="1" applyBorder="1" applyAlignment="1">
      <alignment vertical="center"/>
      <protection/>
    </xf>
    <xf numFmtId="0" fontId="41" fillId="0" borderId="10" xfId="69" applyFont="1" applyBorder="1" applyAlignment="1">
      <alignment horizontal="center" vertical="center"/>
      <protection/>
    </xf>
    <xf numFmtId="0" fontId="35" fillId="0" borderId="10" xfId="69" applyFont="1" applyBorder="1" applyAlignment="1">
      <alignment vertical="center"/>
      <protection/>
    </xf>
    <xf numFmtId="0" fontId="35" fillId="0" borderId="0" xfId="69" applyFont="1" applyBorder="1" applyAlignment="1">
      <alignment horizontal="right" vertical="center" wrapText="1"/>
      <protection/>
    </xf>
    <xf numFmtId="0" fontId="35" fillId="0" borderId="0" xfId="69" applyFont="1" applyAlignment="1">
      <alignment horizontal="right" vertical="center" wrapText="1"/>
      <protection/>
    </xf>
    <xf numFmtId="0" fontId="6" fillId="33" borderId="17" xfId="69" applyFont="1" applyFill="1" applyBorder="1" applyAlignment="1">
      <alignment/>
      <protection/>
    </xf>
    <xf numFmtId="0" fontId="2" fillId="33" borderId="0" xfId="69" applyFont="1" applyFill="1" applyAlignment="1">
      <alignment/>
      <protection/>
    </xf>
    <xf numFmtId="0" fontId="0" fillId="0" borderId="0" xfId="69" applyFont="1" applyBorder="1">
      <alignment/>
      <protection/>
    </xf>
    <xf numFmtId="0" fontId="2" fillId="0" borderId="0" xfId="69" applyFont="1" applyAlignment="1">
      <alignment horizontal="right"/>
      <protection/>
    </xf>
    <xf numFmtId="0" fontId="35" fillId="0" borderId="0" xfId="69" applyFont="1" applyAlignment="1">
      <alignment horizontal="left" vertical="center"/>
      <protection/>
    </xf>
    <xf numFmtId="0" fontId="16" fillId="0" borderId="10" xfId="69" applyFont="1" applyBorder="1" applyAlignment="1">
      <alignment horizontal="center" vertical="center" wrapText="1"/>
      <protection/>
    </xf>
    <xf numFmtId="0" fontId="16" fillId="33" borderId="10" xfId="69" applyFont="1" applyFill="1" applyBorder="1" applyAlignment="1">
      <alignment horizontal="center" vertical="center" wrapText="1"/>
      <protection/>
    </xf>
    <xf numFmtId="0" fontId="16" fillId="0" borderId="0" xfId="69" applyFont="1">
      <alignment/>
      <protection/>
    </xf>
    <xf numFmtId="2" fontId="0" fillId="0" borderId="10" xfId="69" applyNumberFormat="1" applyFont="1" applyBorder="1" applyAlignment="1">
      <alignment horizontal="right" vertical="center" wrapText="1"/>
      <protection/>
    </xf>
    <xf numFmtId="2" fontId="0" fillId="33" borderId="10" xfId="69" applyNumberFormat="1" applyFont="1" applyFill="1" applyBorder="1" applyAlignment="1">
      <alignment horizontal="right" vertical="center" wrapText="1"/>
      <protection/>
    </xf>
    <xf numFmtId="0" fontId="14" fillId="33" borderId="20" xfId="69" applyFont="1" applyFill="1" applyBorder="1" applyAlignment="1">
      <alignment vertical="center" wrapText="1"/>
      <protection/>
    </xf>
    <xf numFmtId="2" fontId="14" fillId="33" borderId="20" xfId="69" applyNumberFormat="1" applyFont="1" applyFill="1" applyBorder="1" applyAlignment="1">
      <alignment vertical="center" wrapText="1"/>
      <protection/>
    </xf>
    <xf numFmtId="0" fontId="12" fillId="0" borderId="0" xfId="69" applyFont="1" applyBorder="1" applyAlignment="1">
      <alignment vertical="center" wrapText="1"/>
      <protection/>
    </xf>
    <xf numFmtId="0" fontId="12" fillId="33" borderId="0" xfId="69" applyFont="1" applyFill="1" applyBorder="1" applyAlignment="1">
      <alignment vertical="center" wrapText="1"/>
      <protection/>
    </xf>
    <xf numFmtId="2" fontId="46" fillId="0" borderId="0" xfId="69" applyNumberFormat="1" applyFont="1" applyAlignment="1">
      <alignment vertical="center" wrapText="1"/>
      <protection/>
    </xf>
    <xf numFmtId="0" fontId="12" fillId="0" borderId="0" xfId="69" applyFont="1" applyAlignment="1">
      <alignment vertical="center" wrapText="1"/>
      <protection/>
    </xf>
    <xf numFmtId="2" fontId="0" fillId="0" borderId="0" xfId="69" applyNumberFormat="1" applyFont="1">
      <alignment/>
      <protection/>
    </xf>
    <xf numFmtId="0" fontId="2" fillId="33" borderId="10" xfId="69" applyFont="1" applyFill="1" applyBorder="1" applyAlignment="1">
      <alignment vertical="center" wrapText="1"/>
      <protection/>
    </xf>
    <xf numFmtId="2" fontId="0" fillId="0" borderId="10" xfId="69" applyNumberFormat="1" applyFont="1" applyBorder="1" applyAlignment="1">
      <alignment vertical="center" wrapText="1"/>
      <protection/>
    </xf>
    <xf numFmtId="2" fontId="0" fillId="33" borderId="10" xfId="69" applyNumberFormat="1" applyFont="1" applyFill="1" applyBorder="1" applyAlignment="1">
      <alignment vertical="center" wrapText="1"/>
      <protection/>
    </xf>
    <xf numFmtId="0" fontId="14" fillId="33" borderId="20" xfId="69" applyFont="1" applyFill="1" applyBorder="1" applyAlignment="1">
      <alignment vertical="center"/>
      <protection/>
    </xf>
    <xf numFmtId="0" fontId="14" fillId="33" borderId="0" xfId="69" applyFont="1" applyFill="1" applyBorder="1" applyAlignment="1">
      <alignment horizontal="left" vertical="center"/>
      <protection/>
    </xf>
    <xf numFmtId="0" fontId="2" fillId="0" borderId="0" xfId="69" applyFont="1" applyAlignment="1">
      <alignment vertical="center"/>
      <protection/>
    </xf>
    <xf numFmtId="0" fontId="52" fillId="33" borderId="0" xfId="69" applyFont="1" applyFill="1" applyAlignment="1">
      <alignment horizontal="center"/>
      <protection/>
    </xf>
    <xf numFmtId="0" fontId="39" fillId="33" borderId="0" xfId="69" applyFont="1" applyFill="1" applyAlignment="1">
      <alignment horizontal="center"/>
      <protection/>
    </xf>
    <xf numFmtId="0" fontId="41" fillId="33" borderId="0" xfId="69" applyFont="1" applyFill="1">
      <alignment/>
      <protection/>
    </xf>
    <xf numFmtId="0" fontId="41" fillId="33" borderId="10" xfId="69" applyFont="1" applyFill="1" applyBorder="1" applyAlignment="1">
      <alignment horizontal="center" vertical="center"/>
      <protection/>
    </xf>
    <xf numFmtId="0" fontId="38" fillId="33" borderId="10" xfId="69" applyFont="1" applyFill="1" applyBorder="1" applyAlignment="1">
      <alignment horizontal="center" vertical="center" wrapText="1"/>
      <protection/>
    </xf>
    <xf numFmtId="0" fontId="39" fillId="33" borderId="10" xfId="69" applyFont="1" applyFill="1" applyBorder="1" applyAlignment="1">
      <alignment vertical="center" wrapText="1"/>
      <protection/>
    </xf>
    <xf numFmtId="2" fontId="58" fillId="33" borderId="10" xfId="69" applyNumberFormat="1" applyFont="1" applyFill="1" applyBorder="1" applyAlignment="1">
      <alignment horizontal="right" vertical="center" wrapText="1"/>
      <protection/>
    </xf>
    <xf numFmtId="2" fontId="38" fillId="33" borderId="10" xfId="69" applyNumberFormat="1" applyFont="1" applyFill="1" applyBorder="1" applyAlignment="1">
      <alignment vertical="center" wrapText="1"/>
      <protection/>
    </xf>
    <xf numFmtId="0" fontId="47" fillId="33" borderId="0" xfId="69" applyFont="1" applyFill="1">
      <alignment/>
      <protection/>
    </xf>
    <xf numFmtId="2" fontId="12" fillId="33" borderId="20" xfId="69" applyNumberFormat="1" applyFont="1" applyFill="1" applyBorder="1" applyAlignment="1">
      <alignment vertical="center" wrapText="1"/>
      <protection/>
    </xf>
    <xf numFmtId="2" fontId="43" fillId="33" borderId="0" xfId="69" applyNumberFormat="1" applyFont="1" applyFill="1">
      <alignment/>
      <protection/>
    </xf>
    <xf numFmtId="0" fontId="35" fillId="33" borderId="0" xfId="69" applyFont="1" applyFill="1" applyAlignment="1">
      <alignment horizontal="right" vertical="center" wrapText="1"/>
      <protection/>
    </xf>
    <xf numFmtId="0" fontId="41" fillId="33" borderId="0" xfId="69" applyFont="1" applyFill="1" applyAlignment="1">
      <alignment vertical="center"/>
      <protection/>
    </xf>
    <xf numFmtId="2" fontId="41" fillId="33" borderId="0" xfId="69" applyNumberFormat="1" applyFont="1" applyFill="1" applyAlignment="1">
      <alignment vertical="center"/>
      <protection/>
    </xf>
    <xf numFmtId="2" fontId="35" fillId="33" borderId="0" xfId="69" applyNumberFormat="1" applyFont="1" applyFill="1" applyAlignment="1">
      <alignment vertical="center" wrapText="1"/>
      <protection/>
    </xf>
    <xf numFmtId="0" fontId="52" fillId="0" borderId="0" xfId="69" applyFont="1" applyAlignment="1">
      <alignment horizontal="center"/>
      <protection/>
    </xf>
    <xf numFmtId="0" fontId="39" fillId="0" borderId="0" xfId="69" applyFont="1" applyAlignment="1">
      <alignment horizontal="center"/>
      <protection/>
    </xf>
    <xf numFmtId="0" fontId="43" fillId="0" borderId="10" xfId="69" applyFont="1" applyBorder="1" applyAlignment="1">
      <alignment horizontal="center" vertical="center" wrapText="1"/>
      <protection/>
    </xf>
    <xf numFmtId="0" fontId="43" fillId="33" borderId="10" xfId="69" applyFont="1" applyFill="1" applyBorder="1" applyAlignment="1">
      <alignment horizontal="center" vertical="center" wrapText="1"/>
      <protection/>
    </xf>
    <xf numFmtId="0" fontId="58" fillId="0" borderId="10" xfId="69" applyFont="1" applyBorder="1" applyAlignment="1">
      <alignment horizontal="right" vertical="center" wrapText="1"/>
      <protection/>
    </xf>
    <xf numFmtId="0" fontId="59" fillId="33" borderId="10" xfId="69" applyFont="1" applyFill="1" applyBorder="1" applyAlignment="1">
      <alignment horizontal="right" vertical="center" wrapText="1"/>
      <protection/>
    </xf>
    <xf numFmtId="2" fontId="58" fillId="0" borderId="10" xfId="69" applyNumberFormat="1" applyFont="1" applyBorder="1" applyAlignment="1">
      <alignment horizontal="right" vertical="center" wrapText="1"/>
      <protection/>
    </xf>
    <xf numFmtId="2" fontId="38" fillId="0" borderId="10" xfId="69" applyNumberFormat="1" applyFont="1" applyBorder="1" applyAlignment="1">
      <alignment vertical="center" wrapText="1"/>
      <protection/>
    </xf>
    <xf numFmtId="0" fontId="47" fillId="0" borderId="0" xfId="69" applyFont="1">
      <alignment/>
      <protection/>
    </xf>
    <xf numFmtId="2" fontId="2" fillId="33" borderId="20" xfId="69" applyNumberFormat="1" applyFont="1" applyFill="1" applyBorder="1" applyAlignment="1">
      <alignment vertical="center" wrapText="1"/>
      <protection/>
    </xf>
    <xf numFmtId="1" fontId="43" fillId="0" borderId="0" xfId="69" applyNumberFormat="1" applyFont="1">
      <alignment/>
      <protection/>
    </xf>
    <xf numFmtId="2" fontId="43" fillId="0" borderId="0" xfId="69" applyNumberFormat="1" applyFont="1">
      <alignment/>
      <protection/>
    </xf>
    <xf numFmtId="1" fontId="35" fillId="0" borderId="0" xfId="69" applyNumberFormat="1" applyFont="1" applyBorder="1" applyAlignment="1">
      <alignment horizontal="right" vertical="center" wrapText="1"/>
      <protection/>
    </xf>
    <xf numFmtId="1" fontId="35" fillId="33" borderId="0" xfId="69" applyNumberFormat="1" applyFont="1" applyFill="1" applyAlignment="1">
      <alignment horizontal="right" vertical="center" wrapText="1"/>
      <protection/>
    </xf>
    <xf numFmtId="1" fontId="41" fillId="0" borderId="0" xfId="69" applyNumberFormat="1" applyFont="1" applyAlignment="1">
      <alignment vertical="center"/>
      <protection/>
    </xf>
    <xf numFmtId="0" fontId="35" fillId="0" borderId="0" xfId="69" applyFont="1" applyAlignment="1">
      <alignment vertical="center" wrapText="1"/>
      <protection/>
    </xf>
    <xf numFmtId="0" fontId="36" fillId="0" borderId="0" xfId="69" applyFont="1" applyAlignment="1">
      <alignment horizontal="right" vertical="center"/>
      <protection/>
    </xf>
    <xf numFmtId="0" fontId="41" fillId="0" borderId="0" xfId="69" applyFont="1" applyAlignment="1">
      <alignment horizontal="center" vertical="center"/>
      <protection/>
    </xf>
    <xf numFmtId="0" fontId="35" fillId="0" borderId="0" xfId="69" applyFont="1" applyAlignment="1">
      <alignment horizontal="center" vertical="center"/>
      <protection/>
    </xf>
    <xf numFmtId="0" fontId="37" fillId="0" borderId="10" xfId="69" applyFont="1" applyBorder="1" applyAlignment="1">
      <alignment horizontal="center" vertical="center" wrapText="1"/>
      <protection/>
    </xf>
    <xf numFmtId="0" fontId="37" fillId="33" borderId="10" xfId="69" applyFont="1" applyFill="1" applyBorder="1" applyAlignment="1">
      <alignment horizontal="center" vertical="center" wrapText="1"/>
      <protection/>
    </xf>
    <xf numFmtId="0" fontId="60" fillId="0" borderId="0" xfId="69" applyFont="1" applyBorder="1" applyAlignment="1">
      <alignment vertical="center"/>
      <protection/>
    </xf>
    <xf numFmtId="2" fontId="38" fillId="33" borderId="10" xfId="69" applyNumberFormat="1" applyFont="1" applyFill="1" applyBorder="1" applyAlignment="1">
      <alignment horizontal="right" vertical="center" wrapText="1"/>
      <protection/>
    </xf>
    <xf numFmtId="176" fontId="38" fillId="0" borderId="10" xfId="69" applyNumberFormat="1" applyFont="1" applyBorder="1" applyAlignment="1">
      <alignment vertical="center" wrapText="1"/>
      <protection/>
    </xf>
    <xf numFmtId="2" fontId="38" fillId="0" borderId="10" xfId="69" applyNumberFormat="1" applyFont="1" applyBorder="1" applyAlignment="1">
      <alignment horizontal="center" vertical="center" wrapText="1"/>
      <protection/>
    </xf>
    <xf numFmtId="2" fontId="41" fillId="0" borderId="10" xfId="69" applyNumberFormat="1" applyFont="1" applyBorder="1" applyAlignment="1">
      <alignment horizontal="right" vertical="center"/>
      <protection/>
    </xf>
    <xf numFmtId="2" fontId="14" fillId="33" borderId="0" xfId="69" applyNumberFormat="1" applyFont="1" applyFill="1" applyBorder="1" applyAlignment="1">
      <alignment vertical="center" wrapText="1"/>
      <protection/>
    </xf>
    <xf numFmtId="0" fontId="41" fillId="0" borderId="0" xfId="69" applyFont="1" applyBorder="1" applyAlignment="1">
      <alignment vertical="center"/>
      <protection/>
    </xf>
    <xf numFmtId="0" fontId="3" fillId="0" borderId="0" xfId="69" applyFont="1" applyAlignment="1">
      <alignment horizontal="right"/>
      <protection/>
    </xf>
    <xf numFmtId="0" fontId="6" fillId="0" borderId="0" xfId="69" applyFont="1">
      <alignment/>
      <protection/>
    </xf>
    <xf numFmtId="0" fontId="14" fillId="0" borderId="0" xfId="69" applyFont="1" applyAlignment="1">
      <alignment/>
      <protection/>
    </xf>
    <xf numFmtId="0" fontId="14" fillId="0" borderId="0" xfId="69" applyFont="1" applyAlignment="1">
      <alignment horizontal="left"/>
      <protection/>
    </xf>
    <xf numFmtId="0" fontId="16" fillId="0" borderId="17" xfId="69" applyFont="1" applyBorder="1" applyAlignment="1">
      <alignment/>
      <protection/>
    </xf>
    <xf numFmtId="0" fontId="0" fillId="0" borderId="0" xfId="69" applyFont="1" applyAlignment="1">
      <alignment vertical="top" wrapText="1"/>
      <protection/>
    </xf>
    <xf numFmtId="0" fontId="2" fillId="0" borderId="10" xfId="69" applyFont="1" applyBorder="1" applyAlignment="1">
      <alignment horizontal="center" vertical="center"/>
      <protection/>
    </xf>
    <xf numFmtId="0" fontId="2" fillId="0" borderId="10" xfId="69" applyFont="1" applyBorder="1" applyAlignment="1">
      <alignment vertical="center"/>
      <protection/>
    </xf>
    <xf numFmtId="0" fontId="61" fillId="33" borderId="10" xfId="69" applyFont="1" applyFill="1" applyBorder="1" applyAlignment="1">
      <alignment vertical="center"/>
      <protection/>
    </xf>
    <xf numFmtId="2" fontId="61" fillId="33" borderId="10" xfId="69" applyNumberFormat="1" applyFont="1" applyFill="1" applyBorder="1" applyAlignment="1">
      <alignment vertical="center"/>
      <protection/>
    </xf>
    <xf numFmtId="2" fontId="61" fillId="0" borderId="10" xfId="69" applyNumberFormat="1" applyFont="1" applyBorder="1" applyAlignment="1">
      <alignment horizontal="right" vertical="center"/>
      <protection/>
    </xf>
    <xf numFmtId="2" fontId="11" fillId="0" borderId="10" xfId="69" applyNumberFormat="1" applyFont="1" applyBorder="1" applyAlignment="1">
      <alignment horizontal="center" vertical="center"/>
      <protection/>
    </xf>
    <xf numFmtId="0" fontId="0" fillId="0" borderId="0" xfId="69" applyFont="1" applyAlignment="1">
      <alignment vertical="center"/>
      <protection/>
    </xf>
    <xf numFmtId="0" fontId="0" fillId="0" borderId="10" xfId="69" applyFont="1" applyBorder="1" applyAlignment="1">
      <alignment horizontal="center" vertical="center"/>
      <protection/>
    </xf>
    <xf numFmtId="0" fontId="0" fillId="0" borderId="10" xfId="69" applyFont="1" applyBorder="1" applyAlignment="1">
      <alignment vertical="center"/>
      <protection/>
    </xf>
    <xf numFmtId="2" fontId="61" fillId="0" borderId="10" xfId="69" applyNumberFormat="1" applyFont="1" applyBorder="1" applyAlignment="1">
      <alignment vertical="center"/>
      <protection/>
    </xf>
    <xf numFmtId="0" fontId="0" fillId="0" borderId="10" xfId="69" applyFont="1" applyBorder="1" applyAlignment="1">
      <alignment vertical="center" wrapText="1"/>
      <protection/>
    </xf>
    <xf numFmtId="2" fontId="61" fillId="0" borderId="10" xfId="69" applyNumberFormat="1" applyFont="1" applyBorder="1" applyAlignment="1">
      <alignment horizontal="center" vertical="center"/>
      <protection/>
    </xf>
    <xf numFmtId="0" fontId="0" fillId="0" borderId="0" xfId="69" applyFont="1" applyAlignment="1">
      <alignment vertical="center" wrapText="1"/>
      <protection/>
    </xf>
    <xf numFmtId="2" fontId="62" fillId="0" borderId="10" xfId="69" applyNumberFormat="1" applyFont="1" applyBorder="1" applyAlignment="1">
      <alignment horizontal="right" vertical="center" wrapText="1"/>
      <protection/>
    </xf>
    <xf numFmtId="2" fontId="62" fillId="0" borderId="10" xfId="69" applyNumberFormat="1" applyFont="1" applyBorder="1" applyAlignment="1">
      <alignment horizontal="center" vertical="center" wrapText="1"/>
      <protection/>
    </xf>
    <xf numFmtId="2" fontId="62" fillId="0" borderId="10" xfId="69" applyNumberFormat="1" applyFont="1" applyBorder="1" applyAlignment="1">
      <alignment vertical="center" wrapText="1"/>
      <protection/>
    </xf>
    <xf numFmtId="0" fontId="2" fillId="0" borderId="0" xfId="69" applyFont="1" applyAlignment="1">
      <alignment vertical="center" wrapText="1"/>
      <protection/>
    </xf>
    <xf numFmtId="2" fontId="61" fillId="33" borderId="10" xfId="69" applyNumberFormat="1" applyFont="1" applyFill="1" applyBorder="1" applyAlignment="1">
      <alignment horizontal="right" vertical="center" wrapText="1"/>
      <protection/>
    </xf>
    <xf numFmtId="2" fontId="61" fillId="33" borderId="10" xfId="69" applyNumberFormat="1" applyFont="1" applyFill="1" applyBorder="1" applyAlignment="1">
      <alignment vertical="center" wrapText="1"/>
      <protection/>
    </xf>
    <xf numFmtId="2" fontId="11" fillId="33" borderId="10" xfId="69" applyNumberFormat="1" applyFont="1" applyFill="1" applyBorder="1" applyAlignment="1">
      <alignment horizontal="center" vertical="center" wrapText="1"/>
      <protection/>
    </xf>
    <xf numFmtId="0" fontId="0" fillId="33" borderId="10" xfId="69" applyFont="1" applyFill="1" applyBorder="1" applyAlignment="1">
      <alignment horizontal="center" vertical="center"/>
      <protection/>
    </xf>
    <xf numFmtId="0" fontId="46" fillId="33" borderId="10" xfId="69" applyFont="1" applyFill="1" applyBorder="1" applyAlignment="1">
      <alignment vertical="center" wrapText="1"/>
      <protection/>
    </xf>
    <xf numFmtId="2" fontId="61" fillId="33" borderId="10" xfId="69" applyNumberFormat="1" applyFont="1" applyFill="1" applyBorder="1" applyAlignment="1">
      <alignment horizontal="right" vertical="center"/>
      <protection/>
    </xf>
    <xf numFmtId="0" fontId="0" fillId="33" borderId="10" xfId="69" applyFont="1" applyFill="1" applyBorder="1" applyAlignment="1">
      <alignment vertical="center" wrapText="1"/>
      <protection/>
    </xf>
    <xf numFmtId="0" fontId="0" fillId="34" borderId="0" xfId="69" applyFont="1" applyFill="1" applyAlignment="1">
      <alignment vertical="center"/>
      <protection/>
    </xf>
    <xf numFmtId="0" fontId="0" fillId="34" borderId="0" xfId="69" applyFont="1" applyFill="1" applyAlignment="1">
      <alignment vertical="center" wrapText="1"/>
      <protection/>
    </xf>
    <xf numFmtId="2" fontId="6" fillId="0" borderId="10" xfId="69" applyNumberFormat="1" applyFont="1" applyBorder="1" applyAlignment="1">
      <alignment horizontal="center" vertical="center" wrapText="1"/>
      <protection/>
    </xf>
    <xf numFmtId="2" fontId="35" fillId="0" borderId="0" xfId="69" applyNumberFormat="1" applyFont="1" applyAlignment="1">
      <alignment horizontal="right" vertical="center" wrapText="1"/>
      <protection/>
    </xf>
    <xf numFmtId="0" fontId="39" fillId="0" borderId="0" xfId="69" applyFont="1" applyAlignment="1">
      <alignment horizontal="center" vertical="center"/>
      <protection/>
    </xf>
    <xf numFmtId="0" fontId="230" fillId="0" borderId="0" xfId="82" applyFont="1" applyAlignment="1">
      <alignment horizontal="center"/>
      <protection/>
    </xf>
    <xf numFmtId="0" fontId="43" fillId="0" borderId="0" xfId="82" applyFont="1">
      <alignment/>
      <protection/>
    </xf>
    <xf numFmtId="0" fontId="47" fillId="0" borderId="0" xfId="82" applyFont="1">
      <alignment/>
      <protection/>
    </xf>
    <xf numFmtId="0" fontId="43" fillId="0" borderId="0" xfId="82" applyFont="1" applyAlignment="1">
      <alignment horizontal="right"/>
      <protection/>
    </xf>
    <xf numFmtId="0" fontId="231" fillId="0" borderId="0" xfId="82" applyFont="1" applyAlignment="1">
      <alignment horizontal="center"/>
      <protection/>
    </xf>
    <xf numFmtId="0" fontId="43" fillId="0" borderId="0" xfId="82" applyFont="1" applyAlignment="1">
      <alignment horizontal="center"/>
      <protection/>
    </xf>
    <xf numFmtId="0" fontId="2" fillId="33" borderId="0" xfId="69" applyFont="1" applyFill="1" applyAlignment="1">
      <alignment horizontal="left"/>
      <protection/>
    </xf>
    <xf numFmtId="0" fontId="2" fillId="33" borderId="10" xfId="69" applyFont="1" applyFill="1" applyBorder="1" applyAlignment="1">
      <alignment horizontal="center" vertical="center" wrapText="1"/>
      <protection/>
    </xf>
    <xf numFmtId="0" fontId="0" fillId="33" borderId="0" xfId="82" applyFont="1" applyFill="1">
      <alignment/>
      <protection/>
    </xf>
    <xf numFmtId="0" fontId="0" fillId="33" borderId="0" xfId="69" applyFont="1" applyFill="1">
      <alignment/>
      <protection/>
    </xf>
    <xf numFmtId="0" fontId="13" fillId="0" borderId="0" xfId="82" applyFont="1" applyAlignment="1">
      <alignment horizontal="left"/>
      <protection/>
    </xf>
    <xf numFmtId="0" fontId="2" fillId="0" borderId="0" xfId="82" applyFont="1" applyAlignment="1">
      <alignment horizontal="center"/>
      <protection/>
    </xf>
    <xf numFmtId="0" fontId="3" fillId="33" borderId="0" xfId="69" applyFont="1" applyFill="1" applyAlignment="1">
      <alignment horizontal="right"/>
      <protection/>
    </xf>
    <xf numFmtId="0" fontId="0" fillId="34" borderId="0" xfId="69" applyFont="1" applyFill="1">
      <alignment/>
      <protection/>
    </xf>
    <xf numFmtId="0" fontId="11" fillId="33" borderId="0" xfId="69" applyFont="1" applyFill="1">
      <alignment/>
      <protection/>
    </xf>
    <xf numFmtId="0" fontId="11" fillId="34" borderId="0" xfId="69" applyFont="1" applyFill="1">
      <alignment/>
      <protection/>
    </xf>
    <xf numFmtId="0" fontId="2" fillId="33" borderId="17" xfId="69" applyFont="1" applyFill="1" applyBorder="1" applyAlignment="1">
      <alignment/>
      <protection/>
    </xf>
    <xf numFmtId="0" fontId="2" fillId="33" borderId="0" xfId="69" applyFont="1" applyFill="1" applyBorder="1" applyAlignment="1">
      <alignment horizontal="right"/>
      <protection/>
    </xf>
    <xf numFmtId="0" fontId="0" fillId="33" borderId="10" xfId="69" applyFont="1" applyFill="1" applyBorder="1" applyAlignment="1">
      <alignment horizontal="center" vertical="top" wrapText="1"/>
      <protection/>
    </xf>
    <xf numFmtId="0" fontId="0" fillId="33" borderId="0" xfId="69" applyFont="1" applyFill="1" applyAlignment="1">
      <alignment horizontal="center"/>
      <protection/>
    </xf>
    <xf numFmtId="0" fontId="0" fillId="34" borderId="0" xfId="69" applyFont="1" applyFill="1" applyAlignment="1">
      <alignment horizontal="center"/>
      <protection/>
    </xf>
    <xf numFmtId="0" fontId="38" fillId="0" borderId="10" xfId="69" applyFont="1" applyBorder="1" applyAlignment="1">
      <alignment horizontal="center" vertical="center"/>
      <protection/>
    </xf>
    <xf numFmtId="0" fontId="43" fillId="0" borderId="10" xfId="69" applyFont="1" applyFill="1" applyBorder="1" applyAlignment="1">
      <alignment horizontal="left" vertical="center"/>
      <protection/>
    </xf>
    <xf numFmtId="1" fontId="41" fillId="33" borderId="10" xfId="69" applyNumberFormat="1" applyFont="1" applyFill="1" applyBorder="1" applyAlignment="1">
      <alignment horizontal="right" vertical="center"/>
      <protection/>
    </xf>
    <xf numFmtId="0" fontId="41" fillId="33" borderId="12" xfId="69" applyFont="1" applyFill="1" applyBorder="1" applyAlignment="1">
      <alignment horizontal="right" vertical="center"/>
      <protection/>
    </xf>
    <xf numFmtId="175" fontId="41" fillId="33" borderId="10" xfId="69" applyNumberFormat="1" applyFont="1" applyFill="1" applyBorder="1" applyAlignment="1">
      <alignment horizontal="right" vertical="center"/>
      <protection/>
    </xf>
    <xf numFmtId="2" fontId="41" fillId="33" borderId="10" xfId="69" applyNumberFormat="1" applyFont="1" applyFill="1" applyBorder="1" applyAlignment="1">
      <alignment horizontal="right" vertical="center"/>
      <protection/>
    </xf>
    <xf numFmtId="1" fontId="12" fillId="33" borderId="10" xfId="69" applyNumberFormat="1" applyFont="1" applyFill="1" applyBorder="1" applyAlignment="1">
      <alignment horizontal="right" vertical="center"/>
      <protection/>
    </xf>
    <xf numFmtId="2" fontId="12" fillId="33" borderId="10" xfId="69" applyNumberFormat="1" applyFont="1" applyFill="1" applyBorder="1" applyAlignment="1">
      <alignment horizontal="right" vertical="center"/>
      <protection/>
    </xf>
    <xf numFmtId="175" fontId="0" fillId="33" borderId="0" xfId="69" applyNumberFormat="1" applyFont="1" applyFill="1">
      <alignment/>
      <protection/>
    </xf>
    <xf numFmtId="0" fontId="2" fillId="34" borderId="0" xfId="69" applyFont="1" applyFill="1">
      <alignment/>
      <protection/>
    </xf>
    <xf numFmtId="0" fontId="0" fillId="33" borderId="0" xfId="69" applyFont="1" applyFill="1" applyBorder="1">
      <alignment/>
      <protection/>
    </xf>
    <xf numFmtId="0" fontId="11" fillId="33" borderId="0" xfId="69" applyFont="1" applyFill="1" applyBorder="1" applyAlignment="1">
      <alignment vertical="center" wrapText="1"/>
      <protection/>
    </xf>
    <xf numFmtId="0" fontId="39" fillId="33" borderId="0" xfId="69" applyFont="1" applyFill="1" applyBorder="1" applyAlignment="1">
      <alignment horizontal="right" vertical="center" wrapText="1"/>
      <protection/>
    </xf>
    <xf numFmtId="0" fontId="39" fillId="33" borderId="0" xfId="69" applyFont="1" applyFill="1" applyAlignment="1">
      <alignment horizontal="right" vertical="center" wrapText="1"/>
      <protection/>
    </xf>
    <xf numFmtId="0" fontId="38" fillId="33" borderId="0" xfId="69" applyFont="1" applyFill="1" applyAlignment="1">
      <alignment vertical="center"/>
      <protection/>
    </xf>
    <xf numFmtId="1" fontId="41" fillId="33" borderId="10" xfId="69" applyNumberFormat="1" applyFont="1" applyFill="1" applyBorder="1" applyAlignment="1">
      <alignment vertical="center"/>
      <protection/>
    </xf>
    <xf numFmtId="175" fontId="41" fillId="33" borderId="10" xfId="69" applyNumberFormat="1" applyFont="1" applyFill="1" applyBorder="1" applyAlignment="1">
      <alignment vertical="center"/>
      <protection/>
    </xf>
    <xf numFmtId="2" fontId="41" fillId="33" borderId="10" xfId="69" applyNumberFormat="1" applyFont="1" applyFill="1" applyBorder="1" applyAlignment="1">
      <alignment vertical="center"/>
      <protection/>
    </xf>
    <xf numFmtId="0" fontId="0" fillId="33" borderId="10" xfId="82" applyFont="1" applyFill="1" applyBorder="1" applyAlignment="1">
      <alignment horizontal="center" vertical="center" wrapText="1"/>
      <protection/>
    </xf>
    <xf numFmtId="2" fontId="12" fillId="33" borderId="10" xfId="69" applyNumberFormat="1" applyFont="1" applyFill="1" applyBorder="1" applyAlignment="1">
      <alignment horizontal="center" vertical="center"/>
      <protection/>
    </xf>
    <xf numFmtId="0" fontId="63" fillId="33" borderId="0" xfId="69" applyFont="1" applyFill="1">
      <alignment/>
      <protection/>
    </xf>
    <xf numFmtId="1" fontId="38" fillId="33" borderId="10" xfId="69" applyNumberFormat="1" applyFont="1" applyFill="1" applyBorder="1" applyAlignment="1">
      <alignment horizontal="right" vertical="center"/>
      <protection/>
    </xf>
    <xf numFmtId="0" fontId="38" fillId="33" borderId="10" xfId="69" applyFont="1" applyFill="1" applyBorder="1" applyAlignment="1">
      <alignment horizontal="center" vertical="center"/>
      <protection/>
    </xf>
    <xf numFmtId="0" fontId="43" fillId="33" borderId="10" xfId="69" applyFont="1" applyFill="1" applyBorder="1" applyAlignment="1">
      <alignment horizontal="left" vertical="center"/>
      <protection/>
    </xf>
    <xf numFmtId="0" fontId="2" fillId="33" borderId="20" xfId="69" applyFont="1" applyFill="1" applyBorder="1" applyAlignment="1">
      <alignment/>
      <protection/>
    </xf>
    <xf numFmtId="0" fontId="2" fillId="33" borderId="20" xfId="69" applyFont="1" applyFill="1" applyBorder="1" applyAlignment="1">
      <alignment vertical="top"/>
      <protection/>
    </xf>
    <xf numFmtId="0" fontId="2" fillId="33" borderId="0" xfId="69" applyFont="1" applyFill="1" applyAlignment="1">
      <alignment vertical="top"/>
      <protection/>
    </xf>
    <xf numFmtId="0" fontId="197" fillId="33" borderId="0" xfId="76" applyFill="1">
      <alignment/>
      <protection/>
    </xf>
    <xf numFmtId="0" fontId="197" fillId="0" borderId="0" xfId="76">
      <alignment/>
      <protection/>
    </xf>
    <xf numFmtId="0" fontId="197" fillId="33" borderId="0" xfId="76" applyFill="1" applyAlignment="1">
      <alignment horizontal="left"/>
      <protection/>
    </xf>
    <xf numFmtId="0" fontId="17" fillId="33" borderId="0" xfId="76" applyFont="1" applyFill="1">
      <alignment/>
      <protection/>
    </xf>
    <xf numFmtId="0" fontId="17" fillId="0" borderId="0" xfId="76" applyFont="1">
      <alignment/>
      <protection/>
    </xf>
    <xf numFmtId="0" fontId="17" fillId="33" borderId="0" xfId="76" applyFont="1" applyFill="1" applyAlignment="1">
      <alignment horizontal="center"/>
      <protection/>
    </xf>
    <xf numFmtId="0" fontId="17" fillId="0" borderId="0" xfId="76" applyFont="1" applyAlignment="1">
      <alignment horizontal="center"/>
      <protection/>
    </xf>
    <xf numFmtId="0" fontId="21" fillId="33" borderId="14" xfId="76" applyFont="1" applyFill="1" applyBorder="1" applyAlignment="1">
      <alignment horizontal="center" vertical="top" wrapText="1"/>
      <protection/>
    </xf>
    <xf numFmtId="0" fontId="21" fillId="33" borderId="10" xfId="76" applyFont="1" applyFill="1" applyBorder="1" applyAlignment="1">
      <alignment horizontal="center" vertical="top" wrapText="1"/>
      <protection/>
    </xf>
    <xf numFmtId="0" fontId="24" fillId="33" borderId="0" xfId="76" applyFont="1" applyFill="1" applyAlignment="1">
      <alignment horizontal="center"/>
      <protection/>
    </xf>
    <xf numFmtId="0" fontId="24" fillId="0" borderId="0" xfId="76" applyFont="1" applyAlignment="1">
      <alignment horizontal="center"/>
      <protection/>
    </xf>
    <xf numFmtId="0" fontId="24" fillId="33" borderId="0" xfId="76" applyFont="1" applyFill="1" applyAlignment="1">
      <alignment horizontal="center" vertical="center"/>
      <protection/>
    </xf>
    <xf numFmtId="0" fontId="24" fillId="0" borderId="0" xfId="76" applyFont="1" applyAlignment="1">
      <alignment horizontal="center" vertical="center"/>
      <protection/>
    </xf>
    <xf numFmtId="0" fontId="197" fillId="33" borderId="0" xfId="76" applyFill="1" applyAlignment="1">
      <alignment vertical="center"/>
      <protection/>
    </xf>
    <xf numFmtId="0" fontId="197" fillId="0" borderId="0" xfId="76" applyAlignment="1">
      <alignment vertical="center"/>
      <protection/>
    </xf>
    <xf numFmtId="0" fontId="197" fillId="33" borderId="0" xfId="76" applyFill="1" applyBorder="1" applyAlignment="1">
      <alignment vertical="center"/>
      <protection/>
    </xf>
    <xf numFmtId="0" fontId="197" fillId="0" borderId="0" xfId="76" applyBorder="1" applyAlignment="1">
      <alignment vertical="center"/>
      <protection/>
    </xf>
    <xf numFmtId="0" fontId="197" fillId="0" borderId="10" xfId="76" applyBorder="1" applyAlignment="1">
      <alignment vertical="center"/>
      <protection/>
    </xf>
    <xf numFmtId="0" fontId="197" fillId="33" borderId="0" xfId="76" applyFont="1" applyFill="1">
      <alignment/>
      <protection/>
    </xf>
    <xf numFmtId="0" fontId="197" fillId="0" borderId="0" xfId="76" applyAlignment="1">
      <alignment horizontal="left"/>
      <protection/>
    </xf>
    <xf numFmtId="0" fontId="20" fillId="0" borderId="0" xfId="76" applyFont="1" applyAlignment="1">
      <alignment horizontal="left"/>
      <protection/>
    </xf>
    <xf numFmtId="0" fontId="17" fillId="33" borderId="0" xfId="76" applyFont="1" applyFill="1" applyBorder="1" applyAlignment="1">
      <alignment horizontal="left"/>
      <protection/>
    </xf>
    <xf numFmtId="0" fontId="197" fillId="33" borderId="0" xfId="76" applyFill="1" applyBorder="1">
      <alignment/>
      <protection/>
    </xf>
    <xf numFmtId="0" fontId="197" fillId="33" borderId="17" xfId="76" applyFill="1" applyBorder="1" applyAlignment="1">
      <alignment horizontal="center"/>
      <protection/>
    </xf>
    <xf numFmtId="0" fontId="22" fillId="33" borderId="0" xfId="76" applyFont="1" applyFill="1">
      <alignment/>
      <protection/>
    </xf>
    <xf numFmtId="0" fontId="17" fillId="33" borderId="0" xfId="76" applyFont="1" applyFill="1" applyBorder="1" applyAlignment="1">
      <alignment horizontal="center" vertical="center"/>
      <protection/>
    </xf>
    <xf numFmtId="0" fontId="9" fillId="33" borderId="10" xfId="0" applyFont="1" applyFill="1" applyBorder="1" applyAlignment="1">
      <alignment horizontal="center" vertical="center" wrapText="1"/>
    </xf>
    <xf numFmtId="0" fontId="68" fillId="33" borderId="10" xfId="76" applyFont="1" applyFill="1" applyBorder="1" applyAlignment="1">
      <alignment horizontal="center" vertical="center" wrapText="1"/>
      <protection/>
    </xf>
    <xf numFmtId="0" fontId="69" fillId="33" borderId="10" xfId="76" applyFont="1" applyFill="1" applyBorder="1" applyAlignment="1">
      <alignment horizontal="center" vertical="center" wrapText="1"/>
      <protection/>
    </xf>
    <xf numFmtId="0" fontId="17" fillId="0" borderId="10" xfId="76" applyFont="1" applyBorder="1" applyAlignment="1">
      <alignment horizontal="center"/>
      <protection/>
    </xf>
    <xf numFmtId="0" fontId="70" fillId="33" borderId="0" xfId="76" applyFont="1" applyFill="1" applyBorder="1" applyAlignment="1">
      <alignment horizontal="center" vertical="center"/>
      <protection/>
    </xf>
    <xf numFmtId="0" fontId="48" fillId="33" borderId="10" xfId="82" applyFont="1" applyFill="1" applyBorder="1" applyAlignment="1">
      <alignment horizontal="left" vertical="center" wrapText="1"/>
      <protection/>
    </xf>
    <xf numFmtId="0" fontId="17" fillId="33" borderId="0" xfId="76" applyFont="1" applyFill="1" applyBorder="1" applyAlignment="1">
      <alignment horizontal="center"/>
      <protection/>
    </xf>
    <xf numFmtId="0" fontId="197" fillId="33" borderId="0" xfId="76" applyFont="1" applyFill="1" applyBorder="1">
      <alignment/>
      <protection/>
    </xf>
    <xf numFmtId="0" fontId="41" fillId="0" borderId="0" xfId="82" applyFont="1" applyAlignment="1">
      <alignment/>
      <protection/>
    </xf>
    <xf numFmtId="0" fontId="232" fillId="0" borderId="0" xfId="64" applyFont="1">
      <alignment/>
      <protection/>
    </xf>
    <xf numFmtId="0" fontId="232" fillId="0" borderId="0" xfId="64" applyFont="1" applyAlignment="1">
      <alignment horizontal="left"/>
      <protection/>
    </xf>
    <xf numFmtId="0" fontId="66" fillId="0" borderId="0" xfId="64" applyFont="1" applyBorder="1" applyAlignment="1">
      <alignment horizontal="left"/>
      <protection/>
    </xf>
    <xf numFmtId="0" fontId="66" fillId="0" borderId="0" xfId="64" applyFont="1" applyAlignment="1">
      <alignment horizontal="center"/>
      <protection/>
    </xf>
    <xf numFmtId="0" fontId="72" fillId="0" borderId="10" xfId="64" applyFont="1" applyBorder="1" applyAlignment="1">
      <alignment horizontal="center" vertical="center" wrapText="1"/>
      <protection/>
    </xf>
    <xf numFmtId="0" fontId="72" fillId="0" borderId="10" xfId="64" applyFont="1" applyBorder="1" applyAlignment="1">
      <alignment horizontal="center" vertical="center"/>
      <protection/>
    </xf>
    <xf numFmtId="0" fontId="72" fillId="0" borderId="0" xfId="64" applyFont="1" applyAlignment="1">
      <alignment horizontal="center" vertical="center"/>
      <protection/>
    </xf>
    <xf numFmtId="0" fontId="41" fillId="0" borderId="10" xfId="82" applyFont="1" applyBorder="1" applyAlignment="1">
      <alignment horizontal="center" vertical="top" wrapText="1"/>
      <protection/>
    </xf>
    <xf numFmtId="0" fontId="41" fillId="33" borderId="10" xfId="0" applyFont="1" applyFill="1" applyBorder="1" applyAlignment="1">
      <alignment horizontal="left" vertical="center"/>
    </xf>
    <xf numFmtId="0" fontId="232" fillId="0" borderId="0" xfId="64" applyFont="1" applyBorder="1">
      <alignment/>
      <protection/>
    </xf>
    <xf numFmtId="0" fontId="232" fillId="0" borderId="10" xfId="64" applyFont="1" applyBorder="1">
      <alignment/>
      <protection/>
    </xf>
    <xf numFmtId="0" fontId="231" fillId="0" borderId="0" xfId="64" applyFont="1">
      <alignment/>
      <protection/>
    </xf>
    <xf numFmtId="0" fontId="231" fillId="0" borderId="0" xfId="64" applyFont="1" applyBorder="1">
      <alignment/>
      <protection/>
    </xf>
    <xf numFmtId="0" fontId="35" fillId="33" borderId="0" xfId="69" applyFont="1" applyFill="1">
      <alignment/>
      <protection/>
    </xf>
    <xf numFmtId="0" fontId="232" fillId="0" borderId="0" xfId="64" applyFont="1" applyAlignment="1">
      <alignment horizontal="center"/>
      <protection/>
    </xf>
    <xf numFmtId="0" fontId="66" fillId="0" borderId="0" xfId="64" applyFont="1">
      <alignment/>
      <protection/>
    </xf>
    <xf numFmtId="0" fontId="53" fillId="0" borderId="14" xfId="82" applyFont="1" applyBorder="1" applyAlignment="1">
      <alignment horizontal="center" vertical="center" wrapText="1"/>
      <protection/>
    </xf>
    <xf numFmtId="0" fontId="75" fillId="0" borderId="14" xfId="64" applyFont="1" applyBorder="1" applyAlignment="1">
      <alignment horizontal="center" vertical="center" wrapText="1"/>
      <protection/>
    </xf>
    <xf numFmtId="0" fontId="76" fillId="0" borderId="0" xfId="64" applyFont="1" applyAlignment="1">
      <alignment horizontal="center" vertical="center"/>
      <protection/>
    </xf>
    <xf numFmtId="0" fontId="0" fillId="0" borderId="10" xfId="82" applyFont="1" applyBorder="1" applyAlignment="1">
      <alignment horizontal="center" vertical="top" wrapText="1"/>
      <protection/>
    </xf>
    <xf numFmtId="0" fontId="47" fillId="0" borderId="0" xfId="82" applyFont="1" applyAlignment="1">
      <alignment horizontal="center"/>
      <protection/>
    </xf>
    <xf numFmtId="0" fontId="47" fillId="0" borderId="0" xfId="82" applyFont="1" applyAlignment="1">
      <alignment vertical="top"/>
      <protection/>
    </xf>
    <xf numFmtId="0" fontId="6" fillId="33" borderId="0" xfId="82" applyFont="1" applyFill="1" applyAlignment="1">
      <alignment/>
      <protection/>
    </xf>
    <xf numFmtId="0" fontId="3" fillId="33" borderId="0" xfId="82" applyFont="1" applyFill="1" applyAlignment="1">
      <alignment horizontal="right"/>
      <protection/>
    </xf>
    <xf numFmtId="0" fontId="3" fillId="33" borderId="0" xfId="82" applyFont="1" applyFill="1" applyAlignment="1">
      <alignment/>
      <protection/>
    </xf>
    <xf numFmtId="0" fontId="197" fillId="33" borderId="0" xfId="64" applyFill="1">
      <alignment/>
      <protection/>
    </xf>
    <xf numFmtId="0" fontId="5" fillId="33" borderId="0" xfId="82" applyFont="1" applyFill="1" applyAlignment="1">
      <alignment horizontal="center"/>
      <protection/>
    </xf>
    <xf numFmtId="0" fontId="5" fillId="33" borderId="0" xfId="82" applyFont="1" applyFill="1" applyAlignment="1">
      <alignment/>
      <protection/>
    </xf>
    <xf numFmtId="0" fontId="197" fillId="33" borderId="0" xfId="64" applyFill="1" applyAlignment="1">
      <alignment horizontal="left"/>
      <protection/>
    </xf>
    <xf numFmtId="0" fontId="66" fillId="33" borderId="0" xfId="64" applyFont="1" applyFill="1">
      <alignment/>
      <protection/>
    </xf>
    <xf numFmtId="0" fontId="66" fillId="33" borderId="0" xfId="64" applyFont="1" applyFill="1" applyBorder="1" applyAlignment="1">
      <alignment horizontal="left"/>
      <protection/>
    </xf>
    <xf numFmtId="0" fontId="232" fillId="33" borderId="0" xfId="64" applyFont="1" applyFill="1">
      <alignment/>
      <protection/>
    </xf>
    <xf numFmtId="0" fontId="72" fillId="33" borderId="0" xfId="64" applyFont="1" applyFill="1" applyAlignment="1">
      <alignment horizontal="center" vertical="center"/>
      <protection/>
    </xf>
    <xf numFmtId="0" fontId="53" fillId="33" borderId="14" xfId="82" applyFont="1" applyFill="1" applyBorder="1" applyAlignment="1">
      <alignment horizontal="center" vertical="center" wrapText="1"/>
      <protection/>
    </xf>
    <xf numFmtId="0" fontId="75" fillId="33" borderId="14" xfId="64" applyFont="1" applyFill="1" applyBorder="1" applyAlignment="1">
      <alignment horizontal="center" vertical="center" wrapText="1"/>
      <protection/>
    </xf>
    <xf numFmtId="0" fontId="53" fillId="35" borderId="14" xfId="82" applyFont="1" applyFill="1" applyBorder="1" applyAlignment="1">
      <alignment horizontal="center" vertical="center" wrapText="1"/>
      <protection/>
    </xf>
    <xf numFmtId="0" fontId="75" fillId="35" borderId="14" xfId="64" applyFont="1" applyFill="1" applyBorder="1" applyAlignment="1">
      <alignment horizontal="center" vertical="center" wrapText="1"/>
      <protection/>
    </xf>
    <xf numFmtId="0" fontId="76" fillId="33" borderId="0" xfId="64" applyFont="1" applyFill="1" applyAlignment="1">
      <alignment horizontal="center" vertical="center"/>
      <protection/>
    </xf>
    <xf numFmtId="1" fontId="232" fillId="33" borderId="0" xfId="64" applyNumberFormat="1" applyFont="1" applyFill="1">
      <alignment/>
      <protection/>
    </xf>
    <xf numFmtId="0" fontId="231" fillId="33" borderId="0" xfId="64" applyFont="1" applyFill="1">
      <alignment/>
      <protection/>
    </xf>
    <xf numFmtId="0" fontId="47" fillId="33" borderId="0" xfId="82" applyFont="1" applyFill="1">
      <alignment/>
      <protection/>
    </xf>
    <xf numFmtId="0" fontId="47" fillId="33" borderId="0" xfId="82" applyFont="1" applyFill="1" applyAlignment="1">
      <alignment vertical="top"/>
      <protection/>
    </xf>
    <xf numFmtId="0" fontId="18" fillId="0" borderId="0" xfId="64" applyFont="1" applyBorder="1">
      <alignment/>
      <protection/>
    </xf>
    <xf numFmtId="0" fontId="3" fillId="0" borderId="0" xfId="69" applyFont="1" applyBorder="1" applyAlignment="1">
      <alignment horizontal="right"/>
      <protection/>
    </xf>
    <xf numFmtId="0" fontId="18" fillId="33" borderId="0" xfId="64" applyFont="1" applyFill="1">
      <alignment/>
      <protection/>
    </xf>
    <xf numFmtId="0" fontId="23" fillId="33" borderId="15" xfId="64" applyFont="1" applyFill="1" applyBorder="1" applyAlignment="1">
      <alignment horizontal="center"/>
      <protection/>
    </xf>
    <xf numFmtId="0" fontId="23" fillId="33" borderId="16" xfId="64" applyFont="1" applyFill="1" applyBorder="1" applyAlignment="1">
      <alignment horizontal="center" wrapText="1"/>
      <protection/>
    </xf>
    <xf numFmtId="0" fontId="23" fillId="33" borderId="10" xfId="64" applyFont="1" applyFill="1" applyBorder="1" applyAlignment="1">
      <alignment horizontal="center"/>
      <protection/>
    </xf>
    <xf numFmtId="0" fontId="23" fillId="33" borderId="10" xfId="64" applyFont="1" applyFill="1" applyBorder="1" applyAlignment="1">
      <alignment horizontal="center" wrapText="1"/>
      <protection/>
    </xf>
    <xf numFmtId="0" fontId="69" fillId="33" borderId="10" xfId="64" applyFont="1" applyFill="1" applyBorder="1" applyAlignment="1">
      <alignment horizontal="center"/>
      <protection/>
    </xf>
    <xf numFmtId="1" fontId="41" fillId="33" borderId="10" xfId="69" applyNumberFormat="1" applyFont="1" applyFill="1" applyBorder="1" applyAlignment="1">
      <alignment vertical="center" wrapText="1"/>
      <protection/>
    </xf>
    <xf numFmtId="0" fontId="41" fillId="33" borderId="10" xfId="69" applyFont="1" applyFill="1" applyBorder="1" applyAlignment="1">
      <alignment vertical="center" wrapText="1"/>
      <protection/>
    </xf>
    <xf numFmtId="1" fontId="35" fillId="33" borderId="0" xfId="69" applyNumberFormat="1" applyFont="1" applyFill="1">
      <alignment/>
      <protection/>
    </xf>
    <xf numFmtId="0" fontId="46" fillId="33" borderId="20" xfId="69" applyFont="1" applyFill="1" applyBorder="1" applyAlignment="1">
      <alignment vertical="center" wrapText="1"/>
      <protection/>
    </xf>
    <xf numFmtId="1" fontId="0" fillId="33" borderId="0" xfId="69" applyNumberFormat="1" applyFill="1">
      <alignment/>
      <protection/>
    </xf>
    <xf numFmtId="0" fontId="2" fillId="33" borderId="0" xfId="83" applyFont="1" applyFill="1" applyAlignment="1">
      <alignment horizontal="left"/>
      <protection/>
    </xf>
    <xf numFmtId="0" fontId="4" fillId="33" borderId="0" xfId="83" applyFont="1" applyFill="1">
      <alignment/>
      <protection/>
    </xf>
    <xf numFmtId="0" fontId="0" fillId="33" borderId="0" xfId="83" applyFill="1">
      <alignment/>
      <protection/>
    </xf>
    <xf numFmtId="0" fontId="16" fillId="33" borderId="0" xfId="83" applyFont="1" applyFill="1">
      <alignment/>
      <protection/>
    </xf>
    <xf numFmtId="0" fontId="16" fillId="33" borderId="10" xfId="83" applyFont="1" applyFill="1" applyBorder="1" applyAlignment="1">
      <alignment horizontal="center" vertical="top" wrapText="1"/>
      <protection/>
    </xf>
    <xf numFmtId="0" fontId="2" fillId="33" borderId="0" xfId="83" applyFont="1" applyFill="1">
      <alignment/>
      <protection/>
    </xf>
    <xf numFmtId="2" fontId="0" fillId="33" borderId="10" xfId="83" applyNumberFormat="1" applyFont="1" applyFill="1" applyBorder="1" applyAlignment="1">
      <alignment horizontal="right" vertical="center" wrapText="1"/>
      <protection/>
    </xf>
    <xf numFmtId="0" fontId="0" fillId="33" borderId="10" xfId="83" applyFill="1" applyBorder="1">
      <alignment/>
      <protection/>
    </xf>
    <xf numFmtId="0" fontId="2" fillId="33" borderId="10" xfId="83" applyFont="1" applyFill="1" applyBorder="1" applyAlignment="1">
      <alignment horizontal="center" vertical="center"/>
      <protection/>
    </xf>
    <xf numFmtId="0" fontId="2" fillId="33" borderId="10" xfId="83" applyFont="1" applyFill="1" applyBorder="1" applyAlignment="1">
      <alignment horizontal="left" vertical="center"/>
      <protection/>
    </xf>
    <xf numFmtId="2" fontId="0" fillId="33" borderId="10" xfId="83" applyNumberFormat="1" applyFont="1" applyFill="1" applyBorder="1" applyAlignment="1">
      <alignment horizontal="right" vertical="center"/>
      <protection/>
    </xf>
    <xf numFmtId="0" fontId="2" fillId="33" borderId="10" xfId="83" applyFont="1" applyFill="1" applyBorder="1" applyAlignment="1">
      <alignment horizontal="left" vertical="center" wrapText="1"/>
      <protection/>
    </xf>
    <xf numFmtId="2" fontId="0" fillId="33" borderId="0" xfId="83" applyNumberFormat="1" applyFill="1">
      <alignment/>
      <protection/>
    </xf>
    <xf numFmtId="0" fontId="2" fillId="33" borderId="12" xfId="83" applyFont="1" applyFill="1" applyBorder="1" applyAlignment="1">
      <alignment horizontal="center" vertical="center"/>
      <protection/>
    </xf>
    <xf numFmtId="0" fontId="2" fillId="33" borderId="13" xfId="83" applyFont="1" applyFill="1" applyBorder="1" applyAlignment="1">
      <alignment horizontal="left" vertical="center"/>
      <protection/>
    </xf>
    <xf numFmtId="2" fontId="2" fillId="33" borderId="10" xfId="83" applyNumberFormat="1" applyFont="1" applyFill="1" applyBorder="1" applyAlignment="1">
      <alignment horizontal="right" vertical="center"/>
      <protection/>
    </xf>
    <xf numFmtId="2" fontId="2" fillId="33" borderId="0" xfId="83" applyNumberFormat="1" applyFont="1" applyFill="1">
      <alignment/>
      <protection/>
    </xf>
    <xf numFmtId="0" fontId="0" fillId="33" borderId="0" xfId="83" applyFont="1" applyFill="1">
      <alignment/>
      <protection/>
    </xf>
    <xf numFmtId="0" fontId="0" fillId="33" borderId="10" xfId="83" applyFont="1" applyFill="1" applyBorder="1" applyAlignment="1">
      <alignment horizontal="center" vertical="center"/>
      <protection/>
    </xf>
    <xf numFmtId="2" fontId="0" fillId="33" borderId="0" xfId="83" applyNumberFormat="1" applyFont="1" applyFill="1">
      <alignment/>
      <protection/>
    </xf>
    <xf numFmtId="0" fontId="0" fillId="33" borderId="10" xfId="83" applyFont="1" applyFill="1" applyBorder="1" applyAlignment="1">
      <alignment horizontal="left" vertical="center"/>
      <protection/>
    </xf>
    <xf numFmtId="0" fontId="0" fillId="33" borderId="10" xfId="83" applyFont="1" applyFill="1" applyBorder="1" applyAlignment="1">
      <alignment horizontal="left" vertical="center" wrapText="1"/>
      <protection/>
    </xf>
    <xf numFmtId="0" fontId="2" fillId="33" borderId="10" xfId="83" applyFont="1" applyFill="1" applyBorder="1" applyAlignment="1" quotePrefix="1">
      <alignment horizontal="center" vertical="center"/>
      <protection/>
    </xf>
    <xf numFmtId="2" fontId="0" fillId="33" borderId="0" xfId="0" applyNumberFormat="1" applyFont="1" applyFill="1" applyAlignment="1">
      <alignment vertical="center" wrapText="1"/>
    </xf>
    <xf numFmtId="0" fontId="0" fillId="33" borderId="0" xfId="0" applyFill="1" applyAlignment="1">
      <alignment vertical="center"/>
    </xf>
    <xf numFmtId="0" fontId="41" fillId="0" borderId="0" xfId="64" applyFont="1">
      <alignment/>
      <protection/>
    </xf>
    <xf numFmtId="0" fontId="35" fillId="0" borderId="0" xfId="64" applyFont="1">
      <alignment/>
      <protection/>
    </xf>
    <xf numFmtId="0" fontId="35" fillId="0" borderId="0" xfId="69" applyFont="1" applyBorder="1" applyAlignment="1">
      <alignment horizontal="center" vertical="center"/>
      <protection/>
    </xf>
    <xf numFmtId="175" fontId="41" fillId="33" borderId="0" xfId="64" applyNumberFormat="1" applyFont="1" applyFill="1" applyBorder="1" applyAlignment="1">
      <alignment vertical="center"/>
      <protection/>
    </xf>
    <xf numFmtId="2" fontId="41" fillId="33" borderId="0" xfId="64" applyNumberFormat="1" applyFont="1" applyFill="1" applyBorder="1" applyAlignment="1">
      <alignment vertical="center"/>
      <protection/>
    </xf>
    <xf numFmtId="0" fontId="38" fillId="0" borderId="0" xfId="0" applyFont="1" applyAlignment="1">
      <alignment/>
    </xf>
    <xf numFmtId="0" fontId="39" fillId="0" borderId="0" xfId="0" applyFont="1" applyAlignment="1">
      <alignment horizontal="center"/>
    </xf>
    <xf numFmtId="0" fontId="38" fillId="0" borderId="0" xfId="0" applyFont="1" applyAlignment="1">
      <alignment horizontal="center" vertical="top" wrapText="1"/>
    </xf>
    <xf numFmtId="0" fontId="39" fillId="0" borderId="0" xfId="0" applyFont="1" applyAlignment="1">
      <alignment/>
    </xf>
    <xf numFmtId="0" fontId="38" fillId="0" borderId="0" xfId="0" applyFont="1" applyBorder="1" applyAlignment="1">
      <alignment/>
    </xf>
    <xf numFmtId="0" fontId="79" fillId="0" borderId="10" xfId="0" applyFont="1" applyBorder="1" applyAlignment="1">
      <alignment horizontal="center" vertical="top" wrapText="1"/>
    </xf>
    <xf numFmtId="0" fontId="80" fillId="0" borderId="0" xfId="0" applyFont="1" applyAlignment="1">
      <alignment vertical="top" wrapText="1"/>
    </xf>
    <xf numFmtId="0" fontId="38" fillId="0" borderId="10" xfId="0" applyFont="1" applyBorder="1" applyAlignment="1">
      <alignment horizontal="center" vertical="center" wrapText="1"/>
    </xf>
    <xf numFmtId="0" fontId="38" fillId="0" borderId="10" xfId="0" applyFont="1" applyBorder="1" applyAlignment="1">
      <alignment horizontal="left" vertical="center" wrapText="1"/>
    </xf>
    <xf numFmtId="0" fontId="38" fillId="0" borderId="10" xfId="0" applyFont="1" applyBorder="1" applyAlignment="1">
      <alignment horizontal="center" vertical="center"/>
    </xf>
    <xf numFmtId="0" fontId="38" fillId="0" borderId="10" xfId="0" applyFont="1" applyBorder="1" applyAlignment="1">
      <alignment/>
    </xf>
    <xf numFmtId="0" fontId="38" fillId="0" borderId="10" xfId="0" applyFont="1" applyBorder="1" applyAlignment="1">
      <alignment vertical="top" wrapText="1"/>
    </xf>
    <xf numFmtId="0" fontId="38" fillId="0" borderId="0" xfId="0" applyFont="1" applyAlignment="1">
      <alignment vertical="top" wrapText="1"/>
    </xf>
    <xf numFmtId="0" fontId="39" fillId="0" borderId="0" xfId="0" applyFont="1" applyAlignment="1">
      <alignment vertical="top" wrapText="1"/>
    </xf>
    <xf numFmtId="0" fontId="38" fillId="0" borderId="0" xfId="0" applyFont="1" applyBorder="1" applyAlignment="1">
      <alignment vertical="top" wrapText="1"/>
    </xf>
    <xf numFmtId="0" fontId="39" fillId="0" borderId="0" xfId="0" applyFont="1" applyFill="1" applyBorder="1" applyAlignment="1">
      <alignment vertical="top" wrapText="1"/>
    </xf>
    <xf numFmtId="0" fontId="38" fillId="0" borderId="0" xfId="0" applyFont="1" applyBorder="1" applyAlignment="1">
      <alignment horizontal="center" vertical="top" wrapText="1"/>
    </xf>
    <xf numFmtId="0" fontId="39" fillId="0" borderId="0" xfId="0" applyFont="1" applyAlignment="1">
      <alignment/>
    </xf>
    <xf numFmtId="0" fontId="35" fillId="0" borderId="0" xfId="69" applyFont="1" applyBorder="1" applyAlignment="1">
      <alignment horizontal="left" vertical="center" wrapText="1"/>
      <protection/>
    </xf>
    <xf numFmtId="0" fontId="38" fillId="0" borderId="0" xfId="0" applyFont="1" applyAlignment="1">
      <alignment horizontal="center"/>
    </xf>
    <xf numFmtId="0" fontId="81" fillId="0" borderId="0" xfId="0" applyFont="1" applyAlignment="1">
      <alignment horizontal="right"/>
    </xf>
    <xf numFmtId="0" fontId="38" fillId="0" borderId="17" xfId="0" applyFont="1" applyBorder="1" applyAlignment="1">
      <alignment/>
    </xf>
    <xf numFmtId="0" fontId="38" fillId="0" borderId="0" xfId="0" applyFont="1" applyBorder="1" applyAlignment="1">
      <alignment/>
    </xf>
    <xf numFmtId="0" fontId="39" fillId="0" borderId="0" xfId="0" applyFont="1" applyBorder="1" applyAlignment="1">
      <alignment/>
    </xf>
    <xf numFmtId="0" fontId="38" fillId="0" borderId="10" xfId="0" applyFont="1" applyBorder="1" applyAlignment="1">
      <alignment horizontal="center" vertical="top" wrapText="1"/>
    </xf>
    <xf numFmtId="0" fontId="38" fillId="0" borderId="0" xfId="0" applyFont="1" applyAlignment="1">
      <alignment vertical="center"/>
    </xf>
    <xf numFmtId="0" fontId="38" fillId="0" borderId="0" xfId="0" applyFont="1" applyAlignment="1">
      <alignment vertical="center" wrapText="1"/>
    </xf>
    <xf numFmtId="0" fontId="39" fillId="0" borderId="0" xfId="0" applyFont="1" applyAlignment="1">
      <alignment vertical="center" wrapText="1"/>
    </xf>
    <xf numFmtId="0" fontId="41" fillId="36" borderId="21" xfId="82" applyFont="1" applyFill="1" applyBorder="1" applyAlignment="1">
      <alignment horizontal="right" vertical="center" wrapText="1"/>
      <protection/>
    </xf>
    <xf numFmtId="0" fontId="41" fillId="36" borderId="22" xfId="82" applyFont="1" applyFill="1" applyBorder="1" applyAlignment="1">
      <alignment horizontal="right" vertical="center" wrapText="1"/>
      <protection/>
    </xf>
    <xf numFmtId="0" fontId="0" fillId="0" borderId="21" xfId="69" applyFont="1" applyBorder="1" applyAlignment="1">
      <alignment horizontal="right" vertical="center"/>
      <protection/>
    </xf>
    <xf numFmtId="0" fontId="41" fillId="36" borderId="0" xfId="82" applyFont="1" applyFill="1" applyAlignment="1">
      <alignment horizontal="right" vertical="center" wrapText="1"/>
      <protection/>
    </xf>
    <xf numFmtId="0" fontId="41" fillId="0" borderId="21" xfId="69" applyFont="1" applyBorder="1" applyAlignment="1">
      <alignment horizontal="right" vertical="center"/>
      <protection/>
    </xf>
    <xf numFmtId="0" fontId="41" fillId="0" borderId="21" xfId="82" applyFont="1" applyBorder="1" applyAlignment="1">
      <alignment horizontal="right" vertical="center" wrapText="1"/>
      <protection/>
    </xf>
    <xf numFmtId="2" fontId="2" fillId="33" borderId="0" xfId="69" applyNumberFormat="1" applyFont="1" applyFill="1">
      <alignment/>
      <protection/>
    </xf>
    <xf numFmtId="1" fontId="41" fillId="33" borderId="0" xfId="82" applyNumberFormat="1" applyFont="1" applyFill="1" applyAlignment="1">
      <alignment vertical="center" wrapText="1"/>
      <protection/>
    </xf>
    <xf numFmtId="0" fontId="41" fillId="0" borderId="0" xfId="69" applyFont="1" applyBorder="1" applyAlignment="1">
      <alignment horizontal="center" vertical="center" wrapText="1"/>
      <protection/>
    </xf>
    <xf numFmtId="0" fontId="3" fillId="0" borderId="0" xfId="0" applyFont="1" applyAlignment="1">
      <alignment horizontal="right"/>
    </xf>
    <xf numFmtId="0" fontId="233" fillId="33" borderId="0" xfId="82" applyFont="1" applyFill="1" applyAlignment="1">
      <alignment horizontal="right"/>
      <protection/>
    </xf>
    <xf numFmtId="0" fontId="234" fillId="33" borderId="0" xfId="82" applyFont="1" applyFill="1" applyBorder="1" applyAlignment="1">
      <alignment/>
      <protection/>
    </xf>
    <xf numFmtId="0" fontId="16" fillId="33" borderId="10" xfId="68" applyFont="1" applyFill="1" applyBorder="1" applyAlignment="1">
      <alignment horizontal="center" vertical="center" wrapText="1"/>
      <protection/>
    </xf>
    <xf numFmtId="0" fontId="2" fillId="33" borderId="10" xfId="68" applyFont="1" applyFill="1" applyBorder="1" applyAlignment="1">
      <alignment horizontal="center" vertical="center" wrapText="1"/>
      <protection/>
    </xf>
    <xf numFmtId="0" fontId="2" fillId="33" borderId="0" xfId="68" applyFont="1" applyFill="1">
      <alignment/>
      <protection/>
    </xf>
    <xf numFmtId="0" fontId="43" fillId="0" borderId="0" xfId="0" applyFont="1" applyAlignment="1">
      <alignment/>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1" fontId="41" fillId="33" borderId="10" xfId="69" applyNumberFormat="1" applyFont="1" applyFill="1" applyBorder="1" applyAlignment="1">
      <alignment horizontal="center" wrapText="1"/>
      <protection/>
    </xf>
    <xf numFmtId="0" fontId="35" fillId="0" borderId="0" xfId="69" applyFont="1" applyBorder="1" applyAlignment="1">
      <alignment horizontal="center" vertical="center" wrapText="1"/>
      <protection/>
    </xf>
    <xf numFmtId="1" fontId="39" fillId="33" borderId="0" xfId="69" applyNumberFormat="1" applyFont="1" applyFill="1" applyBorder="1" applyAlignment="1">
      <alignment horizontal="center" vertical="center" wrapText="1"/>
      <protection/>
    </xf>
    <xf numFmtId="1" fontId="39" fillId="0" borderId="0" xfId="69" applyNumberFormat="1" applyFont="1" applyBorder="1" applyAlignment="1">
      <alignment horizontal="center" vertical="center" wrapText="1"/>
      <protection/>
    </xf>
    <xf numFmtId="0" fontId="51" fillId="0" borderId="0" xfId="0" applyFont="1" applyAlignment="1">
      <alignment/>
    </xf>
    <xf numFmtId="0" fontId="35" fillId="0" borderId="0" xfId="0" applyFont="1" applyAlignment="1">
      <alignment/>
    </xf>
    <xf numFmtId="0" fontId="235" fillId="0" borderId="0" xfId="0" applyFont="1" applyBorder="1" applyAlignment="1">
      <alignment vertical="top"/>
    </xf>
    <xf numFmtId="0" fontId="43" fillId="0" borderId="0" xfId="0" applyFont="1" applyAlignment="1">
      <alignment horizontal="center" vertical="center"/>
    </xf>
    <xf numFmtId="0" fontId="230" fillId="0" borderId="10" xfId="0" applyFont="1" applyBorder="1" applyAlignment="1">
      <alignment horizontal="center"/>
    </xf>
    <xf numFmtId="0" fontId="236" fillId="0" borderId="10" xfId="0" applyFont="1" applyBorder="1" applyAlignment="1">
      <alignment horizontal="center" vertical="center" wrapText="1"/>
    </xf>
    <xf numFmtId="0" fontId="41" fillId="0" borderId="0" xfId="82" applyFont="1" applyAlignment="1">
      <alignment wrapText="1"/>
      <protection/>
    </xf>
    <xf numFmtId="0" fontId="35" fillId="0" borderId="0" xfId="82" applyFont="1" applyAlignment="1">
      <alignment wrapText="1"/>
      <protection/>
    </xf>
    <xf numFmtId="0" fontId="0" fillId="0" borderId="0" xfId="0" applyAlignment="1">
      <alignment horizontal="center" vertical="center"/>
    </xf>
    <xf numFmtId="0" fontId="29" fillId="0" borderId="10" xfId="0" applyFont="1" applyBorder="1" applyAlignment="1" quotePrefix="1">
      <alignment horizontal="center" vertical="center" wrapText="1"/>
    </xf>
    <xf numFmtId="0" fontId="12" fillId="0" borderId="10" xfId="0" applyFont="1" applyBorder="1" applyAlignment="1">
      <alignment horizontal="center" vertical="center"/>
    </xf>
    <xf numFmtId="0" fontId="35" fillId="0" borderId="0" xfId="72" applyFont="1">
      <alignment/>
      <protection/>
    </xf>
    <xf numFmtId="0" fontId="35" fillId="0" borderId="0" xfId="72" applyFont="1" applyAlignment="1">
      <alignment horizontal="center"/>
      <protection/>
    </xf>
    <xf numFmtId="0" fontId="37" fillId="0" borderId="0" xfId="72" applyFont="1">
      <alignment/>
      <protection/>
    </xf>
    <xf numFmtId="0" fontId="39" fillId="0" borderId="0" xfId="72" applyFont="1">
      <alignment/>
      <protection/>
    </xf>
    <xf numFmtId="0" fontId="35" fillId="0" borderId="0" xfId="72" applyFont="1" applyBorder="1">
      <alignment/>
      <protection/>
    </xf>
    <xf numFmtId="0" fontId="37" fillId="33" borderId="14" xfId="72" applyFont="1" applyFill="1" applyBorder="1" applyAlignment="1" quotePrefix="1">
      <alignment horizontal="center" vertical="center" wrapText="1"/>
      <protection/>
    </xf>
    <xf numFmtId="0" fontId="35" fillId="0" borderId="10" xfId="72" applyFont="1" applyBorder="1" applyAlignment="1">
      <alignment horizontal="center" vertical="center"/>
      <protection/>
    </xf>
    <xf numFmtId="0" fontId="35" fillId="0" borderId="10" xfId="72" applyFont="1" applyBorder="1" applyAlignment="1">
      <alignment horizontal="left" vertical="center"/>
      <protection/>
    </xf>
    <xf numFmtId="0" fontId="41" fillId="0" borderId="10" xfId="72" applyFont="1" applyBorder="1" applyAlignment="1">
      <alignment horizontal="left" vertical="center"/>
      <protection/>
    </xf>
    <xf numFmtId="0" fontId="232" fillId="0" borderId="10" xfId="72" applyFont="1" applyBorder="1" applyAlignment="1">
      <alignment horizontal="left" vertical="center"/>
      <protection/>
    </xf>
    <xf numFmtId="0" fontId="35" fillId="0" borderId="0" xfId="72" applyFont="1" applyBorder="1" applyAlignment="1">
      <alignment horizontal="left" vertical="center"/>
      <protection/>
    </xf>
    <xf numFmtId="0" fontId="41" fillId="0" borderId="10" xfId="81" applyFont="1" applyBorder="1" applyAlignment="1">
      <alignment horizontal="left" vertical="center"/>
      <protection/>
    </xf>
    <xf numFmtId="0" fontId="41" fillId="0" borderId="10" xfId="81" applyFont="1" applyFill="1" applyBorder="1" applyAlignment="1">
      <alignment horizontal="center" vertical="center" wrapText="1"/>
      <protection/>
    </xf>
    <xf numFmtId="0" fontId="35" fillId="0" borderId="0" xfId="72" applyFont="1" applyAlignment="1">
      <alignment horizontal="left" vertical="center"/>
      <protection/>
    </xf>
    <xf numFmtId="0" fontId="41" fillId="0" borderId="10" xfId="72" applyFont="1" applyBorder="1" applyAlignment="1">
      <alignment horizontal="center"/>
      <protection/>
    </xf>
    <xf numFmtId="0" fontId="41" fillId="0" borderId="10" xfId="81" applyFont="1" applyFill="1" applyBorder="1" applyAlignment="1">
      <alignment horizontal="center" vertical="center"/>
      <protection/>
    </xf>
    <xf numFmtId="0" fontId="35" fillId="0" borderId="10" xfId="72" applyFont="1" applyBorder="1">
      <alignment/>
      <protection/>
    </xf>
    <xf numFmtId="0" fontId="35" fillId="0" borderId="10" xfId="72" applyFont="1" applyBorder="1" applyAlignment="1">
      <alignment horizontal="center"/>
      <protection/>
    </xf>
    <xf numFmtId="0" fontId="41" fillId="0" borderId="10" xfId="72" applyFont="1" applyBorder="1">
      <alignment/>
      <protection/>
    </xf>
    <xf numFmtId="0" fontId="41" fillId="0" borderId="0" xfId="72" applyFont="1">
      <alignment/>
      <protection/>
    </xf>
    <xf numFmtId="0" fontId="35" fillId="0" borderId="10" xfId="72" applyFont="1" applyBorder="1" applyAlignment="1">
      <alignment horizontal="left"/>
      <protection/>
    </xf>
    <xf numFmtId="0" fontId="35" fillId="0" borderId="10" xfId="72" applyFont="1" applyFill="1" applyBorder="1">
      <alignment/>
      <protection/>
    </xf>
    <xf numFmtId="0" fontId="41" fillId="0" borderId="10" xfId="72" applyFont="1" applyFill="1" applyBorder="1">
      <alignment/>
      <protection/>
    </xf>
    <xf numFmtId="0" fontId="35" fillId="0" borderId="10" xfId="72" applyFont="1" applyFill="1" applyBorder="1" applyAlignment="1">
      <alignment vertical="top" wrapText="1"/>
      <protection/>
    </xf>
    <xf numFmtId="0" fontId="35" fillId="0" borderId="10" xfId="72" applyFont="1" applyBorder="1" applyAlignment="1">
      <alignment horizontal="center" vertical="top" wrapText="1"/>
      <protection/>
    </xf>
    <xf numFmtId="0" fontId="41" fillId="0" borderId="10" xfId="81" applyFont="1" applyBorder="1" applyAlignment="1">
      <alignment vertical="center" wrapText="1"/>
      <protection/>
    </xf>
    <xf numFmtId="0" fontId="35" fillId="0" borderId="0" xfId="0" applyFont="1" applyBorder="1" applyAlignment="1">
      <alignment horizontal="right" vertical="center" wrapText="1"/>
    </xf>
    <xf numFmtId="0" fontId="35" fillId="0" borderId="0" xfId="0" applyFont="1" applyAlignment="1">
      <alignment horizontal="right" vertical="center" wrapText="1"/>
    </xf>
    <xf numFmtId="0" fontId="41" fillId="0" borderId="0" xfId="0" applyFont="1" applyAlignment="1">
      <alignment/>
    </xf>
    <xf numFmtId="0" fontId="27" fillId="0" borderId="0" xfId="69" applyFont="1">
      <alignment/>
      <protection/>
    </xf>
    <xf numFmtId="1" fontId="41" fillId="0" borderId="10" xfId="0" applyNumberFormat="1" applyFont="1" applyBorder="1" applyAlignment="1">
      <alignment vertical="center"/>
    </xf>
    <xf numFmtId="1" fontId="35" fillId="0" borderId="0" xfId="69" applyNumberFormat="1" applyFont="1" applyBorder="1" applyAlignment="1">
      <alignment horizontal="center" vertical="center"/>
      <protection/>
    </xf>
    <xf numFmtId="0" fontId="43" fillId="0" borderId="0" xfId="82" applyFont="1" applyBorder="1" applyAlignment="1">
      <alignment/>
      <protection/>
    </xf>
    <xf numFmtId="0" fontId="47" fillId="0" borderId="0" xfId="82" applyFont="1" applyBorder="1" applyAlignment="1">
      <alignment/>
      <protection/>
    </xf>
    <xf numFmtId="0" fontId="232" fillId="0" borderId="0" xfId="82" applyFont="1" applyAlignment="1">
      <alignment horizontal="center"/>
      <protection/>
    </xf>
    <xf numFmtId="0" fontId="232" fillId="0" borderId="10" xfId="82" applyFont="1" applyBorder="1" applyAlignment="1">
      <alignment horizontal="center" vertical="center"/>
      <protection/>
    </xf>
    <xf numFmtId="0" fontId="43" fillId="0" borderId="10" xfId="82" applyFont="1" applyBorder="1" applyAlignment="1" quotePrefix="1">
      <alignment horizontal="left" vertical="center" wrapText="1"/>
      <protection/>
    </xf>
    <xf numFmtId="0" fontId="43" fillId="0" borderId="10" xfId="82" applyFont="1" applyBorder="1" applyAlignment="1" quotePrefix="1">
      <alignment horizontal="center" vertical="center" wrapText="1"/>
      <protection/>
    </xf>
    <xf numFmtId="0" fontId="43" fillId="0" borderId="10" xfId="82" applyFont="1" applyBorder="1" applyAlignment="1">
      <alignment horizontal="left" vertical="center"/>
      <protection/>
    </xf>
    <xf numFmtId="0" fontId="43" fillId="0" borderId="10" xfId="82" applyFont="1" applyBorder="1" applyAlignment="1">
      <alignment horizontal="center" vertical="center"/>
      <protection/>
    </xf>
    <xf numFmtId="0" fontId="43" fillId="0" borderId="0" xfId="82" applyFont="1" applyBorder="1" applyAlignment="1">
      <alignment horizontal="center"/>
      <protection/>
    </xf>
    <xf numFmtId="0" fontId="43" fillId="33" borderId="0" xfId="82" applyFont="1" applyFill="1" applyBorder="1" applyAlignment="1">
      <alignment horizontal="center"/>
      <protection/>
    </xf>
    <xf numFmtId="0" fontId="237" fillId="0" borderId="0" xfId="82" applyFont="1">
      <alignment/>
      <protection/>
    </xf>
    <xf numFmtId="0" fontId="35" fillId="33" borderId="0" xfId="0" applyFont="1" applyFill="1" applyAlignment="1">
      <alignment horizontal="right" vertical="center" wrapText="1"/>
    </xf>
    <xf numFmtId="0" fontId="25" fillId="0" borderId="0" xfId="69" applyFont="1" applyAlignment="1">
      <alignment/>
      <protection/>
    </xf>
    <xf numFmtId="0" fontId="26" fillId="0" borderId="0" xfId="69" applyFont="1" applyAlignment="1">
      <alignment/>
      <protection/>
    </xf>
    <xf numFmtId="0" fontId="230" fillId="0" borderId="10" xfId="69" applyFont="1" applyBorder="1" applyAlignment="1">
      <alignment horizontal="center"/>
      <protection/>
    </xf>
    <xf numFmtId="0" fontId="2" fillId="33" borderId="0" xfId="69" applyFont="1" applyFill="1" applyAlignment="1">
      <alignment horizontal="left" vertical="top"/>
      <protection/>
    </xf>
    <xf numFmtId="0" fontId="7" fillId="0" borderId="0" xfId="82" applyFont="1" applyAlignment="1">
      <alignment horizontal="left"/>
      <protection/>
    </xf>
    <xf numFmtId="0" fontId="35" fillId="0" borderId="0" xfId="78" applyFont="1">
      <alignment/>
      <protection/>
    </xf>
    <xf numFmtId="0" fontId="35" fillId="0" borderId="0" xfId="78" applyFont="1" applyAlignment="1">
      <alignment vertical="center"/>
      <protection/>
    </xf>
    <xf numFmtId="0" fontId="35" fillId="0" borderId="0" xfId="78" applyFont="1" applyBorder="1" applyAlignment="1">
      <alignment vertical="center"/>
      <protection/>
    </xf>
    <xf numFmtId="0" fontId="35" fillId="33" borderId="0" xfId="78" applyFont="1" applyFill="1" applyBorder="1" applyAlignment="1">
      <alignment vertical="center"/>
      <protection/>
    </xf>
    <xf numFmtId="0" fontId="35" fillId="0" borderId="0" xfId="78" applyFont="1" applyBorder="1">
      <alignment/>
      <protection/>
    </xf>
    <xf numFmtId="0" fontId="37" fillId="0" borderId="10" xfId="69" applyFont="1" applyBorder="1" applyAlignment="1">
      <alignment horizontal="center" vertical="top" wrapText="1"/>
      <protection/>
    </xf>
    <xf numFmtId="0" fontId="37" fillId="33" borderId="10" xfId="69" applyFont="1" applyFill="1" applyBorder="1" applyAlignment="1">
      <alignment horizontal="center" vertical="top" wrapText="1"/>
      <protection/>
    </xf>
    <xf numFmtId="1" fontId="0" fillId="0" borderId="10" xfId="69" applyNumberFormat="1" applyBorder="1" applyAlignment="1">
      <alignment horizontal="right" wrapText="1"/>
      <protection/>
    </xf>
    <xf numFmtId="1" fontId="41" fillId="33" borderId="10" xfId="78" applyNumberFormat="1" applyFont="1" applyFill="1" applyBorder="1" applyAlignment="1">
      <alignment horizontal="right" vertical="center"/>
      <protection/>
    </xf>
    <xf numFmtId="0" fontId="41" fillId="0" borderId="0" xfId="78" applyFont="1">
      <alignment/>
      <protection/>
    </xf>
    <xf numFmtId="1" fontId="41" fillId="33" borderId="10" xfId="78" applyNumberFormat="1" applyFont="1" applyFill="1" applyBorder="1" applyAlignment="1">
      <alignment horizontal="right"/>
      <protection/>
    </xf>
    <xf numFmtId="1" fontId="35" fillId="33" borderId="0" xfId="78" applyNumberFormat="1" applyFont="1" applyFill="1">
      <alignment/>
      <protection/>
    </xf>
    <xf numFmtId="1" fontId="35" fillId="0" borderId="0" xfId="78" applyNumberFormat="1" applyFont="1">
      <alignment/>
      <protection/>
    </xf>
    <xf numFmtId="0" fontId="35" fillId="33" borderId="0" xfId="78" applyFont="1" applyFill="1">
      <alignment/>
      <protection/>
    </xf>
    <xf numFmtId="0" fontId="2" fillId="0" borderId="10" xfId="58" applyFont="1" applyBorder="1" applyAlignment="1">
      <alignment horizontal="right"/>
      <protection/>
    </xf>
    <xf numFmtId="0" fontId="0" fillId="33" borderId="0" xfId="69" applyFont="1" applyFill="1">
      <alignment/>
      <protection/>
    </xf>
    <xf numFmtId="0" fontId="5" fillId="33" borderId="0" xfId="69" applyFont="1" applyFill="1" applyAlignment="1">
      <alignment horizontal="center" wrapText="1"/>
      <protection/>
    </xf>
    <xf numFmtId="0" fontId="0" fillId="33" borderId="0" xfId="69" applyFont="1" applyFill="1">
      <alignment/>
      <protection/>
    </xf>
    <xf numFmtId="0" fontId="5" fillId="0" borderId="0" xfId="69" applyFont="1" applyAlignment="1">
      <alignment horizontal="center" wrapText="1"/>
      <protection/>
    </xf>
    <xf numFmtId="1" fontId="0" fillId="33" borderId="0" xfId="69" applyNumberFormat="1" applyFont="1" applyFill="1">
      <alignment/>
      <protection/>
    </xf>
    <xf numFmtId="2" fontId="0" fillId="33" borderId="0" xfId="69" applyNumberFormat="1" applyFont="1" applyFill="1">
      <alignment/>
      <protection/>
    </xf>
    <xf numFmtId="0" fontId="16" fillId="33" borderId="17" xfId="69" applyFont="1" applyFill="1" applyBorder="1" applyAlignment="1">
      <alignment/>
      <protection/>
    </xf>
    <xf numFmtId="2" fontId="62" fillId="33" borderId="10" xfId="69" applyNumberFormat="1" applyFont="1" applyFill="1" applyBorder="1" applyAlignment="1">
      <alignment vertical="center" wrapText="1"/>
      <protection/>
    </xf>
    <xf numFmtId="2" fontId="35" fillId="33" borderId="0" xfId="69" applyNumberFormat="1" applyFont="1" applyFill="1" applyAlignment="1">
      <alignment horizontal="right" vertical="center" wrapText="1"/>
      <protection/>
    </xf>
    <xf numFmtId="0" fontId="53" fillId="0" borderId="10" xfId="69" applyFont="1" applyBorder="1" applyAlignment="1">
      <alignment horizontal="center" vertical="center"/>
      <protection/>
    </xf>
    <xf numFmtId="0" fontId="53" fillId="33" borderId="10" xfId="69" applyFont="1" applyFill="1" applyBorder="1" applyAlignment="1">
      <alignment horizontal="center" vertical="center"/>
      <protection/>
    </xf>
    <xf numFmtId="0" fontId="47" fillId="0" borderId="10" xfId="69" applyFont="1" applyBorder="1" applyAlignment="1">
      <alignment horizontal="center" vertical="center"/>
      <protection/>
    </xf>
    <xf numFmtId="0" fontId="38" fillId="0" borderId="10" xfId="69" applyFont="1" applyBorder="1" applyAlignment="1">
      <alignment horizontal="center" vertical="center" wrapText="1"/>
      <protection/>
    </xf>
    <xf numFmtId="0" fontId="43" fillId="0" borderId="10" xfId="69" applyFont="1" applyFill="1" applyBorder="1" applyAlignment="1">
      <alignment horizontal="left" vertical="center" wrapText="1"/>
      <protection/>
    </xf>
    <xf numFmtId="2" fontId="11" fillId="0" borderId="10" xfId="69" applyNumberFormat="1" applyFont="1" applyBorder="1" applyAlignment="1">
      <alignment horizontal="right" vertical="center"/>
      <protection/>
    </xf>
    <xf numFmtId="0" fontId="39" fillId="0" borderId="10" xfId="69" applyFont="1" applyBorder="1" applyAlignment="1">
      <alignment horizontal="center" vertical="center" wrapText="1"/>
      <protection/>
    </xf>
    <xf numFmtId="0" fontId="44" fillId="0" borderId="0" xfId="69" applyFont="1">
      <alignment/>
      <protection/>
    </xf>
    <xf numFmtId="0" fontId="47" fillId="0" borderId="0" xfId="69" applyFont="1" applyAlignment="1">
      <alignment vertical="center" wrapText="1"/>
      <protection/>
    </xf>
    <xf numFmtId="0" fontId="0" fillId="0" borderId="10" xfId="69" applyBorder="1" applyAlignment="1">
      <alignment horizontal="center"/>
      <protection/>
    </xf>
    <xf numFmtId="0" fontId="0" fillId="0" borderId="10" xfId="69" applyBorder="1">
      <alignment/>
      <protection/>
    </xf>
    <xf numFmtId="0" fontId="38" fillId="33" borderId="10" xfId="69" applyFont="1" applyFill="1" applyBorder="1" applyAlignment="1">
      <alignment horizontal="right" vertical="center" wrapText="1"/>
      <protection/>
    </xf>
    <xf numFmtId="2" fontId="38" fillId="0" borderId="10" xfId="69" applyNumberFormat="1" applyFont="1" applyBorder="1" applyAlignment="1">
      <alignment horizontal="right" vertical="center" wrapText="1"/>
      <protection/>
    </xf>
    <xf numFmtId="0" fontId="38" fillId="0" borderId="10" xfId="69" applyFont="1" applyBorder="1" applyAlignment="1">
      <alignment horizontal="right" vertical="center" wrapText="1"/>
      <protection/>
    </xf>
    <xf numFmtId="0" fontId="35" fillId="33" borderId="10" xfId="82" applyFont="1" applyFill="1" applyBorder="1" applyAlignment="1">
      <alignment horizontal="center" vertical="center" wrapText="1"/>
      <protection/>
    </xf>
    <xf numFmtId="0" fontId="2" fillId="33" borderId="0" xfId="69" applyFont="1" applyFill="1" applyAlignment="1">
      <alignment horizontal="left"/>
      <protection/>
    </xf>
    <xf numFmtId="0" fontId="47" fillId="0" borderId="10" xfId="82" applyFont="1" applyBorder="1" applyAlignment="1">
      <alignment horizontal="center" vertical="center" wrapText="1"/>
      <protection/>
    </xf>
    <xf numFmtId="0" fontId="0" fillId="0" borderId="0" xfId="69" applyAlignment="1">
      <alignment horizontal="center"/>
      <protection/>
    </xf>
    <xf numFmtId="0" fontId="2" fillId="0" borderId="0" xfId="69" applyFont="1" applyAlignment="1">
      <alignment horizontal="left"/>
      <protection/>
    </xf>
    <xf numFmtId="0" fontId="2" fillId="33" borderId="10" xfId="82" applyFont="1" applyFill="1" applyBorder="1" applyAlignment="1">
      <alignment horizontal="center" vertical="top" wrapText="1"/>
      <protection/>
    </xf>
    <xf numFmtId="0" fontId="41" fillId="33" borderId="10" xfId="69" applyFont="1" applyFill="1" applyBorder="1" applyAlignment="1">
      <alignment horizontal="center" vertical="center" wrapText="1"/>
      <protection/>
    </xf>
    <xf numFmtId="0" fontId="2" fillId="0" borderId="12" xfId="82" applyFont="1" applyBorder="1" applyAlignment="1">
      <alignment horizontal="center" vertical="top" wrapText="1"/>
      <protection/>
    </xf>
    <xf numFmtId="0" fontId="231" fillId="0" borderId="10" xfId="69" applyFont="1" applyBorder="1" applyAlignment="1">
      <alignment horizontal="center" vertical="center" wrapText="1"/>
      <protection/>
    </xf>
    <xf numFmtId="0" fontId="5" fillId="33" borderId="0" xfId="82" applyFont="1" applyFill="1" applyAlignment="1">
      <alignment horizontal="center"/>
      <protection/>
    </xf>
    <xf numFmtId="2" fontId="43" fillId="0" borderId="10" xfId="82" applyNumberFormat="1" applyFont="1" applyBorder="1">
      <alignment/>
      <protection/>
    </xf>
    <xf numFmtId="0" fontId="43" fillId="33" borderId="10" xfId="82" applyFont="1" applyFill="1" applyBorder="1" applyAlignment="1">
      <alignment vertical="center"/>
      <protection/>
    </xf>
    <xf numFmtId="0" fontId="43" fillId="0" borderId="10" xfId="82" applyFont="1" applyBorder="1" applyAlignment="1">
      <alignment vertical="center"/>
      <protection/>
    </xf>
    <xf numFmtId="0" fontId="237" fillId="0" borderId="0" xfId="82" applyFont="1" applyAlignment="1">
      <alignment horizontal="center"/>
      <protection/>
    </xf>
    <xf numFmtId="0" fontId="237" fillId="0" borderId="0" xfId="82" applyFont="1" applyAlignment="1">
      <alignment horizontal="left" vertical="center"/>
      <protection/>
    </xf>
    <xf numFmtId="0" fontId="48" fillId="0" borderId="0" xfId="82" applyFont="1">
      <alignment/>
      <protection/>
    </xf>
    <xf numFmtId="0" fontId="48" fillId="0" borderId="0" xfId="82" applyFont="1" applyAlignment="1">
      <alignment vertical="center"/>
      <protection/>
    </xf>
    <xf numFmtId="0" fontId="85" fillId="0" borderId="10" xfId="82" applyFont="1" applyBorder="1" applyAlignment="1">
      <alignment horizontal="center" vertical="center" wrapText="1"/>
      <protection/>
    </xf>
    <xf numFmtId="0" fontId="85" fillId="33" borderId="10" xfId="82" applyFont="1" applyFill="1" applyBorder="1" applyAlignment="1">
      <alignment horizontal="center" vertical="center" wrapText="1"/>
      <protection/>
    </xf>
    <xf numFmtId="0" fontId="238" fillId="33" borderId="10" xfId="82" applyFont="1" applyFill="1" applyBorder="1" applyAlignment="1">
      <alignment horizontal="center" vertical="center" wrapText="1"/>
      <protection/>
    </xf>
    <xf numFmtId="0" fontId="238" fillId="0" borderId="0" xfId="82" applyFont="1" applyAlignment="1">
      <alignment horizontal="center"/>
      <protection/>
    </xf>
    <xf numFmtId="0" fontId="47" fillId="0" borderId="0" xfId="82" applyFont="1" applyAlignment="1">
      <alignment vertical="center"/>
      <protection/>
    </xf>
    <xf numFmtId="0" fontId="47" fillId="37" borderId="10" xfId="82" applyFont="1" applyFill="1" applyBorder="1" applyAlignment="1">
      <alignment vertical="center"/>
      <protection/>
    </xf>
    <xf numFmtId="2" fontId="41" fillId="33" borderId="10" xfId="69" applyNumberFormat="1" applyFont="1" applyFill="1" applyBorder="1" applyAlignment="1">
      <alignment horizontal="right" vertical="center" wrapText="1"/>
      <protection/>
    </xf>
    <xf numFmtId="0" fontId="9" fillId="0" borderId="10" xfId="69" applyFont="1" applyBorder="1" applyAlignment="1">
      <alignment horizontal="center"/>
      <protection/>
    </xf>
    <xf numFmtId="1" fontId="12" fillId="0" borderId="10" xfId="69" applyNumberFormat="1" applyFont="1" applyBorder="1" applyAlignment="1">
      <alignment horizontal="right" vertical="center" wrapText="1"/>
      <protection/>
    </xf>
    <xf numFmtId="2" fontId="0" fillId="0" borderId="10" xfId="69" applyNumberFormat="1" applyBorder="1" applyAlignment="1">
      <alignment horizontal="right" vertical="center" wrapText="1"/>
      <protection/>
    </xf>
    <xf numFmtId="0" fontId="14" fillId="0" borderId="0" xfId="69" applyFont="1">
      <alignment/>
      <protection/>
    </xf>
    <xf numFmtId="0" fontId="0" fillId="0" borderId="0" xfId="69" applyFont="1" applyAlignment="1">
      <alignment vertical="top"/>
      <protection/>
    </xf>
    <xf numFmtId="0" fontId="9" fillId="33" borderId="0" xfId="69" applyFont="1" applyFill="1" applyAlignment="1">
      <alignment horizontal="right"/>
      <protection/>
    </xf>
    <xf numFmtId="0" fontId="27" fillId="33" borderId="0" xfId="69" applyFont="1" applyFill="1">
      <alignment/>
      <protection/>
    </xf>
    <xf numFmtId="0" fontId="28" fillId="0" borderId="0" xfId="69" applyFont="1" applyBorder="1" applyAlignment="1">
      <alignment horizontal="left" vertical="center"/>
      <protection/>
    </xf>
    <xf numFmtId="0" fontId="28" fillId="0" borderId="0" xfId="69" applyFont="1" applyBorder="1" applyAlignment="1">
      <alignment vertical="center"/>
      <protection/>
    </xf>
    <xf numFmtId="0" fontId="27" fillId="0" borderId="0" xfId="69" applyFont="1" applyAlignment="1">
      <alignment vertical="center"/>
      <protection/>
    </xf>
    <xf numFmtId="0" fontId="27" fillId="33" borderId="0" xfId="69" applyFont="1" applyFill="1" applyAlignment="1">
      <alignment vertical="center"/>
      <protection/>
    </xf>
    <xf numFmtId="0" fontId="29" fillId="0" borderId="0" xfId="69" applyFont="1" applyBorder="1" applyAlignment="1">
      <alignment vertical="center"/>
      <protection/>
    </xf>
    <xf numFmtId="0" fontId="28" fillId="0" borderId="10" xfId="69" applyFont="1" applyBorder="1" applyAlignment="1">
      <alignment horizontal="center" vertical="center" wrapText="1"/>
      <protection/>
    </xf>
    <xf numFmtId="0" fontId="0" fillId="0" borderId="10" xfId="69" applyBorder="1" applyAlignment="1">
      <alignment horizontal="center" vertical="center"/>
      <protection/>
    </xf>
    <xf numFmtId="0" fontId="197" fillId="0" borderId="23" xfId="69" applyFont="1" applyBorder="1" applyAlignment="1">
      <alignment horizontal="left" vertical="center" wrapText="1"/>
      <protection/>
    </xf>
    <xf numFmtId="1" fontId="41" fillId="0" borderId="10" xfId="69" applyNumberFormat="1" applyFont="1" applyBorder="1" applyAlignment="1">
      <alignment horizontal="center" vertical="center"/>
      <protection/>
    </xf>
    <xf numFmtId="0" fontId="41" fillId="0" borderId="10" xfId="74" applyFont="1" applyBorder="1" applyAlignment="1">
      <alignment horizontal="center" vertical="center" wrapText="1"/>
      <protection/>
    </xf>
    <xf numFmtId="1" fontId="41" fillId="33" borderId="10" xfId="69" applyNumberFormat="1" applyFont="1" applyFill="1" applyBorder="1" applyAlignment="1">
      <alignment horizontal="center" vertical="center"/>
      <protection/>
    </xf>
    <xf numFmtId="1" fontId="0" fillId="0" borderId="0" xfId="69" applyNumberFormat="1" applyAlignment="1">
      <alignment vertical="center"/>
      <protection/>
    </xf>
    <xf numFmtId="0" fontId="197" fillId="0" borderId="24" xfId="69" applyFont="1" applyBorder="1" applyAlignment="1">
      <alignment horizontal="left" vertical="center" wrapText="1"/>
      <protection/>
    </xf>
    <xf numFmtId="0" fontId="27" fillId="33" borderId="10" xfId="69" applyFont="1" applyFill="1" applyBorder="1" applyAlignment="1" quotePrefix="1">
      <alignment horizontal="center" vertical="center" wrapText="1"/>
      <protection/>
    </xf>
    <xf numFmtId="0" fontId="197" fillId="33" borderId="10" xfId="69" applyFont="1" applyFill="1" applyBorder="1" applyAlignment="1">
      <alignment horizontal="left" vertical="center" wrapText="1"/>
      <protection/>
    </xf>
    <xf numFmtId="0" fontId="239" fillId="0" borderId="0" xfId="69" applyFont="1" applyAlignment="1">
      <alignment horizontal="center"/>
      <protection/>
    </xf>
    <xf numFmtId="0" fontId="29" fillId="0" borderId="10" xfId="69" applyFont="1" applyBorder="1" applyAlignment="1" quotePrefix="1">
      <alignment horizontal="center" vertical="center" wrapText="1"/>
      <protection/>
    </xf>
    <xf numFmtId="0" fontId="39" fillId="0" borderId="0" xfId="69" applyFont="1" applyBorder="1" applyAlignment="1">
      <alignment vertical="center"/>
      <protection/>
    </xf>
    <xf numFmtId="0" fontId="29" fillId="0" borderId="10" xfId="69" applyFont="1" applyBorder="1" applyAlignment="1">
      <alignment horizontal="center" vertical="top" wrapText="1"/>
      <protection/>
    </xf>
    <xf numFmtId="0" fontId="14" fillId="0" borderId="10" xfId="69" applyFont="1" applyBorder="1" applyAlignment="1">
      <alignment horizontal="center" vertical="center" wrapText="1"/>
      <protection/>
    </xf>
    <xf numFmtId="0" fontId="47" fillId="0" borderId="0" xfId="69" applyFont="1" applyAlignment="1">
      <alignment vertical="center"/>
      <protection/>
    </xf>
    <xf numFmtId="1" fontId="38" fillId="0" borderId="10" xfId="82" applyNumberFormat="1" applyFont="1" applyBorder="1" applyAlignment="1">
      <alignment horizontal="right" vertical="center" wrapText="1"/>
      <protection/>
    </xf>
    <xf numFmtId="1" fontId="38" fillId="33" borderId="10" xfId="82" applyNumberFormat="1" applyFont="1" applyFill="1" applyBorder="1" applyAlignment="1">
      <alignment horizontal="right" vertical="center" wrapText="1"/>
      <protection/>
    </xf>
    <xf numFmtId="0" fontId="38" fillId="0" borderId="0" xfId="69" applyFont="1">
      <alignment/>
      <protection/>
    </xf>
    <xf numFmtId="0" fontId="38" fillId="33" borderId="0" xfId="69" applyFont="1" applyFill="1">
      <alignment/>
      <protection/>
    </xf>
    <xf numFmtId="0" fontId="49" fillId="0" borderId="0" xfId="69" applyFont="1">
      <alignment/>
      <protection/>
    </xf>
    <xf numFmtId="0" fontId="2" fillId="0" borderId="0" xfId="69" applyFont="1" applyBorder="1" applyAlignment="1">
      <alignment horizontal="center" vertical="center" wrapText="1"/>
      <protection/>
    </xf>
    <xf numFmtId="0" fontId="2" fillId="33" borderId="0" xfId="82" applyFont="1" applyFill="1" applyAlignment="1">
      <alignment/>
      <protection/>
    </xf>
    <xf numFmtId="0" fontId="16" fillId="33" borderId="0" xfId="82" applyFont="1" applyFill="1" applyAlignment="1">
      <alignment horizontal="right"/>
      <protection/>
    </xf>
    <xf numFmtId="0" fontId="4" fillId="33" borderId="0" xfId="82" applyFont="1" applyFill="1">
      <alignment/>
      <protection/>
    </xf>
    <xf numFmtId="0" fontId="41" fillId="33" borderId="10" xfId="82" applyFont="1" applyFill="1" applyBorder="1" applyAlignment="1">
      <alignment horizontal="right" vertical="center"/>
      <protection/>
    </xf>
    <xf numFmtId="1" fontId="41" fillId="33" borderId="0" xfId="69" applyNumberFormat="1" applyFont="1" applyFill="1" applyAlignment="1">
      <alignment vertical="center"/>
      <protection/>
    </xf>
    <xf numFmtId="0" fontId="35" fillId="33" borderId="0" xfId="69" applyFont="1" applyFill="1" applyAlignment="1">
      <alignment vertical="center"/>
      <protection/>
    </xf>
    <xf numFmtId="0" fontId="35" fillId="33" borderId="0" xfId="69" applyFont="1" applyFill="1" applyBorder="1" applyAlignment="1">
      <alignment horizontal="right" vertical="center" wrapText="1"/>
      <protection/>
    </xf>
    <xf numFmtId="1" fontId="41" fillId="33" borderId="10" xfId="69" applyNumberFormat="1" applyFont="1" applyFill="1" applyBorder="1" applyAlignment="1">
      <alignment horizontal="center" vertical="center" wrapText="1"/>
      <protection/>
    </xf>
    <xf numFmtId="0" fontId="7" fillId="0" borderId="0" xfId="82" applyFont="1">
      <alignment/>
      <protection/>
    </xf>
    <xf numFmtId="1" fontId="38" fillId="33" borderId="10" xfId="69" applyNumberFormat="1" applyFont="1" applyFill="1" applyBorder="1" applyAlignment="1">
      <alignment horizontal="center" vertical="center" wrapText="1"/>
      <protection/>
    </xf>
    <xf numFmtId="1" fontId="42" fillId="33" borderId="10" xfId="69" applyNumberFormat="1" applyFont="1" applyFill="1" applyBorder="1" applyAlignment="1">
      <alignment horizontal="center" vertical="center" wrapText="1"/>
      <protection/>
    </xf>
    <xf numFmtId="1" fontId="38" fillId="33" borderId="10" xfId="69" applyNumberFormat="1" applyFont="1" applyFill="1" applyBorder="1" applyAlignment="1">
      <alignment horizontal="right" vertical="center" wrapText="1"/>
      <protection/>
    </xf>
    <xf numFmtId="1" fontId="42" fillId="33" borderId="10" xfId="69" applyNumberFormat="1" applyFont="1" applyFill="1" applyBorder="1" applyAlignment="1">
      <alignment horizontal="left" vertical="center" wrapText="1"/>
      <protection/>
    </xf>
    <xf numFmtId="1" fontId="38" fillId="0" borderId="10" xfId="69" applyNumberFormat="1" applyFont="1" applyBorder="1" applyAlignment="1">
      <alignment horizontal="right" vertical="center" wrapText="1"/>
      <protection/>
    </xf>
    <xf numFmtId="0" fontId="11" fillId="0" borderId="10" xfId="69" applyFont="1" applyBorder="1" applyAlignment="1">
      <alignment horizontal="center" vertical="center" wrapText="1"/>
      <protection/>
    </xf>
    <xf numFmtId="0" fontId="39" fillId="0" borderId="0" xfId="69" applyFont="1" applyAlignment="1">
      <alignment vertical="center"/>
      <protection/>
    </xf>
    <xf numFmtId="0" fontId="47" fillId="0" borderId="0" xfId="79" applyFont="1">
      <alignment/>
      <protection/>
    </xf>
    <xf numFmtId="0" fontId="47" fillId="33" borderId="0" xfId="79" applyFont="1" applyFill="1">
      <alignment/>
      <protection/>
    </xf>
    <xf numFmtId="0" fontId="53" fillId="0" borderId="0" xfId="79" applyFont="1" applyAlignment="1">
      <alignment horizontal="left"/>
      <protection/>
    </xf>
    <xf numFmtId="0" fontId="39" fillId="0" borderId="0" xfId="79" applyFont="1">
      <alignment/>
      <protection/>
    </xf>
    <xf numFmtId="0" fontId="47" fillId="0" borderId="0" xfId="79" applyFont="1" applyAlignment="1">
      <alignment vertical="center"/>
      <protection/>
    </xf>
    <xf numFmtId="0" fontId="47" fillId="33" borderId="0" xfId="79" applyFont="1" applyFill="1" applyAlignment="1">
      <alignment vertical="center"/>
      <protection/>
    </xf>
    <xf numFmtId="0" fontId="47" fillId="0" borderId="0" xfId="79" applyFont="1" applyBorder="1">
      <alignment/>
      <protection/>
    </xf>
    <xf numFmtId="0" fontId="53" fillId="0" borderId="10" xfId="69" applyFont="1" applyBorder="1" applyAlignment="1">
      <alignment horizontal="center" vertical="top" wrapText="1"/>
      <protection/>
    </xf>
    <xf numFmtId="0" fontId="53" fillId="33" borderId="10" xfId="69" applyFont="1" applyFill="1" applyBorder="1" applyAlignment="1">
      <alignment horizontal="center" vertical="top" wrapText="1"/>
      <protection/>
    </xf>
    <xf numFmtId="0" fontId="41" fillId="0" borderId="10" xfId="79" applyFont="1" applyBorder="1" applyAlignment="1">
      <alignment horizontal="center" vertical="center"/>
      <protection/>
    </xf>
    <xf numFmtId="0" fontId="41" fillId="0" borderId="10" xfId="79" applyFont="1" applyBorder="1" applyAlignment="1">
      <alignment vertical="center"/>
      <protection/>
    </xf>
    <xf numFmtId="0" fontId="41" fillId="33" borderId="10" xfId="79" applyFont="1" applyFill="1" applyBorder="1" applyAlignment="1">
      <alignment vertical="center"/>
      <protection/>
    </xf>
    <xf numFmtId="0" fontId="41" fillId="0" borderId="0" xfId="79" applyFont="1" applyAlignment="1">
      <alignment vertical="center"/>
      <protection/>
    </xf>
    <xf numFmtId="0" fontId="41" fillId="0" borderId="10" xfId="79" applyFont="1" applyBorder="1" applyAlignment="1">
      <alignment vertical="center" wrapText="1"/>
      <protection/>
    </xf>
    <xf numFmtId="0" fontId="41" fillId="33" borderId="10" xfId="79" applyFont="1" applyFill="1" applyBorder="1" applyAlignment="1">
      <alignment vertical="center" wrapText="1"/>
      <protection/>
    </xf>
    <xf numFmtId="0" fontId="35" fillId="0" borderId="0" xfId="79" applyFont="1" applyAlignment="1">
      <alignment vertical="center"/>
      <protection/>
    </xf>
    <xf numFmtId="0" fontId="2" fillId="0" borderId="0" xfId="69" applyFont="1" applyBorder="1" applyAlignment="1">
      <alignment/>
      <protection/>
    </xf>
    <xf numFmtId="0" fontId="47" fillId="0" borderId="0" xfId="69" applyFont="1" applyBorder="1" applyAlignment="1">
      <alignment/>
      <protection/>
    </xf>
    <xf numFmtId="0" fontId="240" fillId="0" borderId="0" xfId="69" applyFont="1" applyBorder="1" applyAlignment="1">
      <alignment horizontal="center" vertical="center"/>
      <protection/>
    </xf>
    <xf numFmtId="0" fontId="231" fillId="0" borderId="0" xfId="69" applyFont="1">
      <alignment/>
      <protection/>
    </xf>
    <xf numFmtId="0" fontId="225" fillId="0" borderId="10" xfId="69" applyFont="1" applyBorder="1" applyAlignment="1">
      <alignment horizontal="center" vertical="center" wrapText="1"/>
      <protection/>
    </xf>
    <xf numFmtId="0" fontId="225" fillId="0" borderId="10" xfId="69" applyFont="1" applyBorder="1" applyAlignment="1">
      <alignment vertical="center" wrapText="1"/>
      <protection/>
    </xf>
    <xf numFmtId="0" fontId="241" fillId="0" borderId="10" xfId="69" applyFont="1" applyBorder="1" applyAlignment="1">
      <alignment horizontal="center" vertical="center" wrapText="1"/>
      <protection/>
    </xf>
    <xf numFmtId="0" fontId="242" fillId="0" borderId="10" xfId="54" applyFont="1" applyBorder="1" applyAlignment="1" applyProtection="1">
      <alignment horizontal="center" vertical="center" wrapText="1"/>
      <protection/>
    </xf>
    <xf numFmtId="0" fontId="243" fillId="0" borderId="10" xfId="69" applyFont="1" applyBorder="1" applyAlignment="1">
      <alignment horizontal="center" vertical="center" wrapText="1"/>
      <protection/>
    </xf>
    <xf numFmtId="0" fontId="227" fillId="0" borderId="0" xfId="69" applyFont="1" applyBorder="1" applyAlignment="1">
      <alignment horizontal="left" vertical="center" wrapText="1" indent="2"/>
      <protection/>
    </xf>
    <xf numFmtId="0" fontId="227" fillId="0" borderId="0" xfId="69" applyFont="1" applyBorder="1" applyAlignment="1">
      <alignment vertical="center" wrapText="1"/>
      <protection/>
    </xf>
    <xf numFmtId="0" fontId="231" fillId="0" borderId="10" xfId="69" applyFont="1" applyBorder="1" applyAlignment="1">
      <alignment vertical="center" wrapText="1"/>
      <protection/>
    </xf>
    <xf numFmtId="0" fontId="231" fillId="0" borderId="12" xfId="69" applyFont="1" applyBorder="1" applyAlignment="1">
      <alignment horizontal="center" vertical="center" wrapText="1"/>
      <protection/>
    </xf>
    <xf numFmtId="0" fontId="227" fillId="0" borderId="10" xfId="69" applyFont="1" applyBorder="1" applyAlignment="1">
      <alignment vertical="center" wrapText="1"/>
      <protection/>
    </xf>
    <xf numFmtId="0" fontId="225" fillId="0" borderId="10" xfId="69" applyFont="1" applyBorder="1" applyAlignment="1">
      <alignment horizontal="left" vertical="center" wrapText="1"/>
      <protection/>
    </xf>
    <xf numFmtId="17" fontId="225" fillId="0" borderId="12" xfId="69" applyNumberFormat="1" applyFont="1" applyBorder="1" applyAlignment="1">
      <alignment horizontal="center" vertical="center" wrapText="1"/>
      <protection/>
    </xf>
    <xf numFmtId="0" fontId="197" fillId="0" borderId="10" xfId="69" applyFont="1" applyBorder="1" applyAlignment="1">
      <alignment horizontal="center" vertical="center"/>
      <protection/>
    </xf>
    <xf numFmtId="0" fontId="225" fillId="0" borderId="12" xfId="69" applyFont="1" applyBorder="1" applyAlignment="1">
      <alignment horizontal="center" vertical="center" wrapText="1"/>
      <protection/>
    </xf>
    <xf numFmtId="0" fontId="43" fillId="0" borderId="10" xfId="69" applyFont="1" applyBorder="1" applyAlignment="1">
      <alignment horizontal="center"/>
      <protection/>
    </xf>
    <xf numFmtId="0" fontId="237" fillId="0" borderId="10" xfId="69" applyFont="1" applyBorder="1" applyAlignment="1">
      <alignment horizontal="center"/>
      <protection/>
    </xf>
    <xf numFmtId="0" fontId="43" fillId="0" borderId="10" xfId="69" applyFont="1" applyBorder="1" applyAlignment="1">
      <alignment horizontal="center" vertical="center"/>
      <protection/>
    </xf>
    <xf numFmtId="0" fontId="237" fillId="0" borderId="10" xfId="69" applyFont="1" applyBorder="1" applyAlignment="1">
      <alignment horizontal="center" vertical="center" wrapText="1"/>
      <protection/>
    </xf>
    <xf numFmtId="0" fontId="244" fillId="0" borderId="10" xfId="69" applyFont="1" applyBorder="1" applyAlignment="1">
      <alignment horizontal="center" vertical="center" wrapText="1"/>
      <protection/>
    </xf>
    <xf numFmtId="0" fontId="245" fillId="0" borderId="10" xfId="69" applyFont="1" applyBorder="1" applyAlignment="1">
      <alignment vertical="center" wrapText="1"/>
      <protection/>
    </xf>
    <xf numFmtId="0" fontId="225" fillId="0" borderId="10" xfId="69" applyFont="1" applyBorder="1" applyAlignment="1">
      <alignment horizontal="right" vertical="center" wrapText="1"/>
      <protection/>
    </xf>
    <xf numFmtId="0" fontId="232" fillId="0" borderId="10" xfId="69" applyFont="1" applyBorder="1" applyAlignment="1">
      <alignment/>
      <protection/>
    </xf>
    <xf numFmtId="0" fontId="232" fillId="0" borderId="10" xfId="69" applyFont="1" applyBorder="1">
      <alignment/>
      <protection/>
    </xf>
    <xf numFmtId="0" fontId="35" fillId="0" borderId="0" xfId="69" applyFont="1" applyBorder="1" applyAlignment="1">
      <alignment vertical="center" wrapText="1"/>
      <protection/>
    </xf>
    <xf numFmtId="0" fontId="8" fillId="0" borderId="10" xfId="85" applyFont="1" applyBorder="1" applyAlignment="1">
      <alignment horizontal="center" vertical="center" wrapText="1"/>
      <protection/>
    </xf>
    <xf numFmtId="0" fontId="0" fillId="0" borderId="0" xfId="85" applyFont="1" applyAlignment="1">
      <alignment vertical="center"/>
      <protection/>
    </xf>
    <xf numFmtId="0" fontId="0" fillId="33" borderId="0" xfId="0" applyFont="1" applyFill="1" applyAlignment="1">
      <alignment vertical="top"/>
    </xf>
    <xf numFmtId="0" fontId="43" fillId="0" borderId="10" xfId="69" applyFont="1" applyBorder="1" applyAlignment="1">
      <alignment vertical="center"/>
      <protection/>
    </xf>
    <xf numFmtId="0" fontId="41" fillId="0" borderId="10" xfId="69" applyFont="1" applyBorder="1" applyAlignment="1">
      <alignment vertical="center"/>
      <protection/>
    </xf>
    <xf numFmtId="2" fontId="38" fillId="0" borderId="10" xfId="69" applyNumberFormat="1" applyFont="1" applyBorder="1" applyAlignment="1">
      <alignment vertical="center"/>
      <protection/>
    </xf>
    <xf numFmtId="0" fontId="38" fillId="0" borderId="10" xfId="69" applyFont="1" applyBorder="1" applyAlignment="1">
      <alignment vertical="center"/>
      <protection/>
    </xf>
    <xf numFmtId="2" fontId="38" fillId="33" borderId="10" xfId="69" applyNumberFormat="1" applyFont="1" applyFill="1" applyBorder="1" applyAlignment="1">
      <alignment horizontal="center" vertical="center"/>
      <protection/>
    </xf>
    <xf numFmtId="0" fontId="43" fillId="33" borderId="10" xfId="69" applyFont="1" applyFill="1" applyBorder="1" applyAlignment="1">
      <alignment horizontal="center" vertical="center"/>
      <protection/>
    </xf>
    <xf numFmtId="0" fontId="38" fillId="33" borderId="10" xfId="69" applyFont="1" applyFill="1" applyBorder="1" applyAlignment="1">
      <alignment vertical="center"/>
      <protection/>
    </xf>
    <xf numFmtId="2" fontId="38" fillId="33" borderId="10" xfId="69" applyNumberFormat="1" applyFont="1" applyFill="1" applyBorder="1" applyAlignment="1">
      <alignment vertical="center"/>
      <protection/>
    </xf>
    <xf numFmtId="2" fontId="43" fillId="0" borderId="10" xfId="69" applyNumberFormat="1" applyFont="1" applyBorder="1" applyAlignment="1">
      <alignment vertical="center"/>
      <protection/>
    </xf>
    <xf numFmtId="0" fontId="43" fillId="33" borderId="10" xfId="69" applyFont="1" applyFill="1" applyBorder="1" applyAlignment="1">
      <alignment vertical="center"/>
      <protection/>
    </xf>
    <xf numFmtId="177" fontId="38" fillId="0" borderId="10" xfId="44" applyNumberFormat="1" applyFont="1" applyBorder="1" applyAlignment="1">
      <alignment horizontal="right" vertical="center"/>
    </xf>
    <xf numFmtId="0" fontId="43" fillId="0" borderId="0" xfId="69" applyFont="1" applyBorder="1" applyAlignment="1">
      <alignment vertical="center"/>
      <protection/>
    </xf>
    <xf numFmtId="2" fontId="43" fillId="0" borderId="0" xfId="69" applyNumberFormat="1" applyFont="1" applyBorder="1" applyAlignment="1">
      <alignment vertical="center"/>
      <protection/>
    </xf>
    <xf numFmtId="1" fontId="43" fillId="0" borderId="10" xfId="69" applyNumberFormat="1" applyFont="1" applyBorder="1" applyAlignment="1">
      <alignment vertical="center"/>
      <protection/>
    </xf>
    <xf numFmtId="0" fontId="12" fillId="0" borderId="0" xfId="69" applyFont="1" applyBorder="1" applyAlignment="1">
      <alignment vertical="center"/>
      <protection/>
    </xf>
    <xf numFmtId="0" fontId="0" fillId="0" borderId="0" xfId="69" applyFill="1" applyBorder="1" applyAlignment="1">
      <alignment horizontal="left"/>
      <protection/>
    </xf>
    <xf numFmtId="0" fontId="41" fillId="0" borderId="0" xfId="69" applyFont="1">
      <alignment/>
      <protection/>
    </xf>
    <xf numFmtId="0" fontId="82" fillId="33" borderId="21" xfId="0" applyFont="1" applyFill="1" applyBorder="1" applyAlignment="1">
      <alignment vertical="center"/>
    </xf>
    <xf numFmtId="0" fontId="246" fillId="0" borderId="0" xfId="69" applyFont="1" applyAlignment="1">
      <alignment horizontal="center" vertical="center" wrapText="1"/>
      <protection/>
    </xf>
    <xf numFmtId="0" fontId="246" fillId="33" borderId="0" xfId="69" applyFont="1" applyFill="1" applyAlignment="1">
      <alignment vertical="center" wrapText="1"/>
      <protection/>
    </xf>
    <xf numFmtId="0" fontId="38" fillId="33" borderId="10" xfId="82" applyFont="1" applyFill="1" applyBorder="1" applyAlignment="1">
      <alignment horizontal="center" vertical="center" wrapText="1"/>
      <protection/>
    </xf>
    <xf numFmtId="175" fontId="41" fillId="33" borderId="10" xfId="69" applyNumberFormat="1" applyFont="1" applyFill="1" applyBorder="1" applyAlignment="1">
      <alignment vertical="center" wrapText="1"/>
      <protection/>
    </xf>
    <xf numFmtId="175" fontId="41" fillId="33" borderId="10" xfId="68" applyNumberFormat="1" applyFont="1" applyFill="1" applyBorder="1" applyAlignment="1">
      <alignment vertical="center" wrapText="1"/>
      <protection/>
    </xf>
    <xf numFmtId="2" fontId="41" fillId="33" borderId="10" xfId="68" applyNumberFormat="1" applyFont="1" applyFill="1" applyBorder="1" applyAlignment="1">
      <alignment horizontal="right" vertical="center" wrapText="1"/>
      <protection/>
    </xf>
    <xf numFmtId="1" fontId="232" fillId="33" borderId="10" xfId="0" applyNumberFormat="1" applyFont="1" applyFill="1" applyBorder="1" applyAlignment="1">
      <alignment vertical="center"/>
    </xf>
    <xf numFmtId="0" fontId="43" fillId="33" borderId="10" xfId="82" applyFont="1" applyFill="1" applyBorder="1" applyAlignment="1" quotePrefix="1">
      <alignment horizontal="center" vertical="center" wrapText="1"/>
      <protection/>
    </xf>
    <xf numFmtId="0" fontId="38" fillId="33" borderId="10" xfId="0" applyFont="1" applyFill="1" applyBorder="1" applyAlignment="1">
      <alignment horizontal="center" vertical="center"/>
    </xf>
    <xf numFmtId="0" fontId="27" fillId="0" borderId="10" xfId="0" applyFont="1" applyBorder="1" applyAlignment="1" quotePrefix="1">
      <alignment horizontal="center" vertical="center" wrapText="1"/>
    </xf>
    <xf numFmtId="0" fontId="90" fillId="0" borderId="10" xfId="0" applyFont="1" applyBorder="1" applyAlignment="1" quotePrefix="1">
      <alignment horizontal="center" vertical="center" wrapText="1"/>
    </xf>
    <xf numFmtId="0" fontId="41" fillId="33" borderId="10" xfId="69" applyFont="1" applyFill="1" applyBorder="1" applyAlignment="1">
      <alignment horizontal="center" vertical="center" wrapText="1"/>
      <protection/>
    </xf>
    <xf numFmtId="175" fontId="0" fillId="0" borderId="10" xfId="58" applyNumberFormat="1" applyFont="1" applyBorder="1" applyAlignment="1">
      <alignment horizontal="right" vertical="center"/>
      <protection/>
    </xf>
    <xf numFmtId="1" fontId="38" fillId="34" borderId="10" xfId="69" applyNumberFormat="1" applyFont="1" applyFill="1" applyBorder="1" applyAlignment="1">
      <alignment horizontal="right" vertical="center" wrapText="1"/>
      <protection/>
    </xf>
    <xf numFmtId="0" fontId="41" fillId="34" borderId="0" xfId="69" applyFont="1" applyFill="1" applyAlignment="1">
      <alignment vertical="center"/>
      <protection/>
    </xf>
    <xf numFmtId="0" fontId="232" fillId="33" borderId="10" xfId="69" applyFont="1" applyFill="1" applyBorder="1" applyAlignment="1">
      <alignment horizontal="right" vertical="center" wrapText="1"/>
      <protection/>
    </xf>
    <xf numFmtId="0" fontId="232" fillId="0" borderId="10" xfId="69" applyFont="1" applyBorder="1" applyAlignment="1">
      <alignment horizontal="center" vertical="center" wrapText="1"/>
      <protection/>
    </xf>
    <xf numFmtId="0" fontId="232" fillId="0" borderId="10" xfId="69" applyFont="1" applyBorder="1" applyAlignment="1">
      <alignment horizontal="right" vertical="center" wrapText="1"/>
      <protection/>
    </xf>
    <xf numFmtId="0" fontId="232" fillId="0" borderId="10" xfId="69" applyFont="1" applyFill="1" applyBorder="1" applyAlignment="1">
      <alignment horizontal="left" vertical="center" wrapText="1"/>
      <protection/>
    </xf>
    <xf numFmtId="0" fontId="91" fillId="33" borderId="10" xfId="82" applyFont="1" applyFill="1" applyBorder="1" applyAlignment="1">
      <alignment vertical="center" wrapText="1"/>
      <protection/>
    </xf>
    <xf numFmtId="1" fontId="91" fillId="33" borderId="10" xfId="82" applyNumberFormat="1" applyFont="1" applyFill="1" applyBorder="1" applyAlignment="1">
      <alignment vertical="center" wrapText="1"/>
      <protection/>
    </xf>
    <xf numFmtId="0" fontId="91" fillId="33" borderId="10" xfId="69" applyFont="1" applyFill="1" applyBorder="1" applyAlignment="1">
      <alignment vertical="center"/>
      <protection/>
    </xf>
    <xf numFmtId="0" fontId="41" fillId="0" borderId="10" xfId="0" applyFont="1" applyBorder="1" applyAlignment="1">
      <alignment horizontal="center" vertical="center" wrapText="1"/>
    </xf>
    <xf numFmtId="0" fontId="0" fillId="34" borderId="0" xfId="69" applyFill="1" applyAlignment="1">
      <alignment vertical="center"/>
      <protection/>
    </xf>
    <xf numFmtId="1" fontId="58" fillId="33" borderId="10" xfId="69" applyNumberFormat="1" applyFont="1" applyFill="1" applyBorder="1" applyAlignment="1" quotePrefix="1">
      <alignment horizontal="right" vertical="center" wrapText="1"/>
      <protection/>
    </xf>
    <xf numFmtId="0" fontId="58" fillId="33" borderId="10" xfId="69" applyFont="1" applyFill="1" applyBorder="1" applyAlignment="1">
      <alignment horizontal="right" vertical="center"/>
      <protection/>
    </xf>
    <xf numFmtId="1" fontId="58" fillId="33" borderId="10" xfId="69" applyNumberFormat="1" applyFont="1" applyFill="1" applyBorder="1" applyAlignment="1">
      <alignment horizontal="right" vertical="center"/>
      <protection/>
    </xf>
    <xf numFmtId="0" fontId="38" fillId="34" borderId="0" xfId="69" applyFont="1" applyFill="1">
      <alignment/>
      <protection/>
    </xf>
    <xf numFmtId="1" fontId="46" fillId="33" borderId="20" xfId="69" applyNumberFormat="1" applyFont="1" applyFill="1" applyBorder="1" applyAlignment="1">
      <alignment vertical="center" wrapText="1"/>
      <protection/>
    </xf>
    <xf numFmtId="175" fontId="58" fillId="33" borderId="10" xfId="64" applyNumberFormat="1" applyFont="1" applyFill="1" applyBorder="1" applyAlignment="1">
      <alignment vertical="center"/>
      <protection/>
    </xf>
    <xf numFmtId="2" fontId="58" fillId="33" borderId="10" xfId="64" applyNumberFormat="1" applyFont="1" applyFill="1" applyBorder="1" applyAlignment="1">
      <alignment vertical="center"/>
      <protection/>
    </xf>
    <xf numFmtId="2" fontId="58" fillId="33" borderId="10" xfId="69" applyNumberFormat="1" applyFont="1" applyFill="1" applyBorder="1" applyAlignment="1">
      <alignment vertical="center" wrapText="1"/>
      <protection/>
    </xf>
    <xf numFmtId="2" fontId="58" fillId="0" borderId="10" xfId="82" applyNumberFormat="1" applyFont="1" applyBorder="1" applyAlignment="1">
      <alignment vertical="center"/>
      <protection/>
    </xf>
    <xf numFmtId="1" fontId="12" fillId="33" borderId="10" xfId="82" applyNumberFormat="1" applyFont="1" applyFill="1" applyBorder="1" applyAlignment="1">
      <alignment horizontal="center" wrapText="1"/>
      <protection/>
    </xf>
    <xf numFmtId="0" fontId="0" fillId="33" borderId="0" xfId="82" applyFont="1" applyFill="1" applyAlignment="1">
      <alignment horizontal="center"/>
      <protection/>
    </xf>
    <xf numFmtId="0" fontId="41" fillId="33" borderId="10" xfId="82" applyFont="1" applyFill="1" applyBorder="1" applyAlignment="1">
      <alignment horizontal="left" wrapText="1"/>
      <protection/>
    </xf>
    <xf numFmtId="0" fontId="41" fillId="0" borderId="10" xfId="69" applyFont="1" applyFill="1" applyBorder="1" applyAlignment="1">
      <alignment horizontal="right" vertical="center" wrapText="1"/>
      <protection/>
    </xf>
    <xf numFmtId="0" fontId="41" fillId="33" borderId="10" xfId="82" applyFont="1" applyFill="1" applyBorder="1" applyAlignment="1">
      <alignment horizontal="center" vertical="center" wrapText="1"/>
      <protection/>
    </xf>
    <xf numFmtId="0" fontId="2" fillId="33" borderId="0" xfId="69" applyFont="1" applyFill="1" applyAlignment="1">
      <alignment horizontal="center"/>
      <protection/>
    </xf>
    <xf numFmtId="0" fontId="0" fillId="33" borderId="0" xfId="69" applyFont="1" applyFill="1">
      <alignment/>
      <protection/>
    </xf>
    <xf numFmtId="0" fontId="5" fillId="33" borderId="0" xfId="68" applyFont="1" applyFill="1" applyAlignment="1">
      <alignment horizontal="center"/>
      <protection/>
    </xf>
    <xf numFmtId="0" fontId="41" fillId="33" borderId="10" xfId="69" applyFont="1" applyFill="1" applyBorder="1" applyAlignment="1">
      <alignment horizontal="center" vertical="center" wrapText="1"/>
      <protection/>
    </xf>
    <xf numFmtId="1" fontId="38" fillId="33" borderId="10" xfId="69" applyNumberFormat="1" applyFont="1" applyFill="1" applyBorder="1" applyAlignment="1">
      <alignment vertical="center" wrapText="1"/>
      <protection/>
    </xf>
    <xf numFmtId="0" fontId="12" fillId="33" borderId="10" xfId="0" applyFont="1" applyFill="1" applyBorder="1" applyAlignment="1">
      <alignment horizontal="center" vertical="center"/>
    </xf>
    <xf numFmtId="0" fontId="0" fillId="33" borderId="10" xfId="0" applyFont="1" applyFill="1" applyBorder="1" applyAlignment="1">
      <alignment vertical="center"/>
    </xf>
    <xf numFmtId="1" fontId="12" fillId="33" borderId="10" xfId="0" applyNumberFormat="1" applyFont="1" applyFill="1" applyBorder="1" applyAlignment="1">
      <alignment vertical="center"/>
    </xf>
    <xf numFmtId="0" fontId="42" fillId="33" borderId="10" xfId="69" applyFont="1" applyFill="1" applyBorder="1" applyAlignment="1">
      <alignment horizontal="center" vertical="center" wrapText="1"/>
      <protection/>
    </xf>
    <xf numFmtId="0" fontId="42" fillId="33" borderId="10" xfId="69" applyFont="1" applyFill="1" applyBorder="1" applyAlignment="1">
      <alignment horizontal="left" vertical="center" wrapText="1"/>
      <protection/>
    </xf>
    <xf numFmtId="0" fontId="41" fillId="38" borderId="21" xfId="82" applyFont="1" applyFill="1" applyBorder="1" applyAlignment="1">
      <alignment horizontal="right" vertical="center" wrapText="1"/>
      <protection/>
    </xf>
    <xf numFmtId="1" fontId="82" fillId="33" borderId="21" xfId="0" applyNumberFormat="1" applyFont="1" applyFill="1" applyBorder="1" applyAlignment="1">
      <alignment vertical="center"/>
    </xf>
    <xf numFmtId="2" fontId="0" fillId="33" borderId="0" xfId="69" applyNumberFormat="1" applyFill="1" applyBorder="1">
      <alignment/>
      <protection/>
    </xf>
    <xf numFmtId="1" fontId="35" fillId="33" borderId="0" xfId="82" applyNumberFormat="1" applyFont="1" applyFill="1" applyAlignment="1">
      <alignment vertical="top" wrapText="1"/>
      <protection/>
    </xf>
    <xf numFmtId="0" fontId="41" fillId="33" borderId="10" xfId="82" applyFont="1" applyFill="1" applyBorder="1" applyAlignment="1">
      <alignment horizontal="center" vertical="top" wrapText="1"/>
      <protection/>
    </xf>
    <xf numFmtId="0" fontId="47" fillId="0" borderId="10" xfId="82" applyFont="1" applyBorder="1" applyAlignment="1" quotePrefix="1">
      <alignment horizontal="center" vertical="top" wrapText="1"/>
      <protection/>
    </xf>
    <xf numFmtId="0" fontId="47" fillId="33" borderId="10" xfId="82" applyFont="1" applyFill="1" applyBorder="1" applyAlignment="1" quotePrefix="1">
      <alignment horizontal="center" vertical="top" wrapText="1"/>
      <protection/>
    </xf>
    <xf numFmtId="0" fontId="47" fillId="0" borderId="12" xfId="82" applyFont="1" applyBorder="1" applyAlignment="1" quotePrefix="1">
      <alignment horizontal="center" vertical="top" wrapText="1"/>
      <protection/>
    </xf>
    <xf numFmtId="0" fontId="231" fillId="0" borderId="10" xfId="82" applyFont="1" applyBorder="1" applyAlignment="1">
      <alignment horizontal="center"/>
      <protection/>
    </xf>
    <xf numFmtId="1" fontId="2" fillId="33" borderId="0" xfId="82" applyNumberFormat="1" applyFont="1" applyFill="1" applyBorder="1" applyAlignment="1">
      <alignment horizontal="center"/>
      <protection/>
    </xf>
    <xf numFmtId="0" fontId="41" fillId="33" borderId="10" xfId="82" applyFont="1" applyFill="1" applyBorder="1" applyAlignment="1">
      <alignment horizontal="center" vertical="center" wrapText="1"/>
      <protection/>
    </xf>
    <xf numFmtId="0" fontId="93" fillId="33" borderId="10" xfId="69" applyFont="1" applyFill="1" applyBorder="1" applyAlignment="1" quotePrefix="1">
      <alignment horizontal="center" vertical="top" wrapText="1"/>
      <protection/>
    </xf>
    <xf numFmtId="0" fontId="247" fillId="33" borderId="0" xfId="69" applyFont="1" applyFill="1" applyAlignment="1">
      <alignment horizontal="center"/>
      <protection/>
    </xf>
    <xf numFmtId="1" fontId="35" fillId="33" borderId="0" xfId="69" applyNumberFormat="1" applyFont="1" applyFill="1" applyBorder="1" applyAlignment="1">
      <alignment vertical="center"/>
      <protection/>
    </xf>
    <xf numFmtId="1" fontId="38" fillId="33" borderId="0" xfId="69" applyNumberFormat="1" applyFont="1" applyFill="1" applyAlignment="1">
      <alignment vertical="center"/>
      <protection/>
    </xf>
    <xf numFmtId="1" fontId="0" fillId="33" borderId="0" xfId="69" applyNumberFormat="1" applyFont="1" applyFill="1" applyAlignment="1">
      <alignment vertical="center"/>
      <protection/>
    </xf>
    <xf numFmtId="0" fontId="14" fillId="33" borderId="0" xfId="69" applyFont="1" applyFill="1" applyBorder="1">
      <alignment/>
      <protection/>
    </xf>
    <xf numFmtId="1" fontId="39" fillId="33" borderId="0" xfId="69" applyNumberFormat="1" applyFont="1" applyFill="1" applyAlignment="1">
      <alignment horizontal="right" vertical="center" wrapText="1"/>
      <protection/>
    </xf>
    <xf numFmtId="1" fontId="0" fillId="33" borderId="0" xfId="69" applyNumberFormat="1" applyFont="1" applyFill="1" applyBorder="1">
      <alignment/>
      <protection/>
    </xf>
    <xf numFmtId="1" fontId="2" fillId="33" borderId="0" xfId="69" applyNumberFormat="1" applyFont="1" applyFill="1">
      <alignment/>
      <protection/>
    </xf>
    <xf numFmtId="0" fontId="14" fillId="33" borderId="0" xfId="69" applyFont="1" applyFill="1" applyAlignment="1">
      <alignment vertical="center"/>
      <protection/>
    </xf>
    <xf numFmtId="1" fontId="35" fillId="33" borderId="10" xfId="69" applyNumberFormat="1" applyFont="1" applyFill="1" applyBorder="1" applyAlignment="1">
      <alignment horizontal="center" vertical="center"/>
      <protection/>
    </xf>
    <xf numFmtId="0" fontId="41" fillId="33" borderId="10" xfId="69" applyFont="1" applyFill="1" applyBorder="1" applyAlignment="1">
      <alignment horizontal="left" vertical="center"/>
      <protection/>
    </xf>
    <xf numFmtId="0" fontId="0" fillId="0" borderId="10" xfId="69" applyFont="1" applyBorder="1" applyAlignment="1">
      <alignment horizontal="left" vertical="center" wrapText="1"/>
      <protection/>
    </xf>
    <xf numFmtId="175" fontId="58" fillId="33" borderId="10" xfId="69" applyNumberFormat="1" applyFont="1" applyFill="1" applyBorder="1" applyAlignment="1">
      <alignment vertical="center" wrapText="1"/>
      <protection/>
    </xf>
    <xf numFmtId="2" fontId="41" fillId="0" borderId="0" xfId="64" applyNumberFormat="1" applyFont="1">
      <alignment/>
      <protection/>
    </xf>
    <xf numFmtId="0" fontId="43" fillId="2" borderId="10" xfId="82" applyFont="1" applyFill="1" applyBorder="1" applyAlignment="1">
      <alignment horizontal="center" vertical="center" wrapText="1"/>
      <protection/>
    </xf>
    <xf numFmtId="0" fontId="225" fillId="5" borderId="10" xfId="82" applyFont="1" applyFill="1" applyBorder="1" applyAlignment="1">
      <alignment horizontal="center" vertical="center" wrapText="1"/>
      <protection/>
    </xf>
    <xf numFmtId="0" fontId="43" fillId="5" borderId="10" xfId="82" applyFont="1" applyFill="1" applyBorder="1" applyAlignment="1">
      <alignment horizontal="center" vertical="center" wrapText="1"/>
      <protection/>
    </xf>
    <xf numFmtId="0" fontId="28" fillId="2" borderId="15" xfId="69" applyFont="1" applyFill="1" applyBorder="1" applyAlignment="1">
      <alignment horizontal="center" vertical="center" wrapText="1"/>
      <protection/>
    </xf>
    <xf numFmtId="0" fontId="39" fillId="2" borderId="10" xfId="82" applyFont="1" applyFill="1" applyBorder="1" applyAlignment="1">
      <alignment horizontal="center" vertical="center" wrapText="1"/>
      <protection/>
    </xf>
    <xf numFmtId="1" fontId="39" fillId="2" borderId="10" xfId="82" applyNumberFormat="1" applyFont="1" applyFill="1" applyBorder="1" applyAlignment="1">
      <alignment horizontal="center" vertical="center" wrapText="1"/>
      <protection/>
    </xf>
    <xf numFmtId="0" fontId="248" fillId="33" borderId="0" xfId="69" applyFont="1" applyFill="1" applyAlignment="1">
      <alignment/>
      <protection/>
    </xf>
    <xf numFmtId="0" fontId="249" fillId="0" borderId="0" xfId="69" applyFont="1">
      <alignment/>
      <protection/>
    </xf>
    <xf numFmtId="0" fontId="2" fillId="2" borderId="10" xfId="69" applyFont="1" applyFill="1" applyBorder="1" applyAlignment="1">
      <alignment horizontal="center" vertical="center" wrapText="1"/>
      <protection/>
    </xf>
    <xf numFmtId="0" fontId="35" fillId="2" borderId="10" xfId="82" applyFont="1" applyFill="1" applyBorder="1" applyAlignment="1">
      <alignment horizontal="right" vertical="center" wrapText="1"/>
      <protection/>
    </xf>
    <xf numFmtId="0" fontId="41" fillId="2" borderId="10" xfId="82" applyFont="1" applyFill="1" applyBorder="1" applyAlignment="1">
      <alignment horizontal="right" vertical="center" wrapText="1"/>
      <protection/>
    </xf>
    <xf numFmtId="0" fontId="35" fillId="2" borderId="10" xfId="82" applyFont="1" applyFill="1" applyBorder="1" applyAlignment="1">
      <alignment horizontal="center" vertical="center" wrapText="1"/>
      <protection/>
    </xf>
    <xf numFmtId="0" fontId="2" fillId="2" borderId="12" xfId="69" applyFont="1" applyFill="1" applyBorder="1" applyAlignment="1">
      <alignment horizontal="center" vertical="center" wrapText="1"/>
      <protection/>
    </xf>
    <xf numFmtId="0" fontId="0" fillId="2" borderId="10" xfId="69" applyFont="1" applyFill="1" applyBorder="1" applyAlignment="1">
      <alignment horizontal="center" vertical="center" wrapText="1"/>
      <protection/>
    </xf>
    <xf numFmtId="0" fontId="0" fillId="2" borderId="13" xfId="69" applyFont="1" applyFill="1" applyBorder="1" applyAlignment="1">
      <alignment horizontal="center" vertical="center" wrapText="1"/>
      <protection/>
    </xf>
    <xf numFmtId="0" fontId="249" fillId="33" borderId="0" xfId="69" applyFont="1" applyFill="1">
      <alignment/>
      <protection/>
    </xf>
    <xf numFmtId="0" fontId="249" fillId="33" borderId="0" xfId="69" applyFont="1" applyFill="1" applyAlignment="1">
      <alignment/>
      <protection/>
    </xf>
    <xf numFmtId="0" fontId="250" fillId="33" borderId="0" xfId="69" applyFont="1" applyFill="1" applyAlignment="1">
      <alignment/>
      <protection/>
    </xf>
    <xf numFmtId="0" fontId="251" fillId="33" borderId="0" xfId="69" applyFont="1" applyFill="1" applyAlignment="1">
      <alignment/>
      <protection/>
    </xf>
    <xf numFmtId="0" fontId="0" fillId="2" borderId="12" xfId="69" applyFont="1" applyFill="1" applyBorder="1" applyAlignment="1">
      <alignment horizontal="center" vertical="center" wrapText="1"/>
      <protection/>
    </xf>
    <xf numFmtId="1" fontId="92" fillId="2" borderId="10" xfId="82" applyNumberFormat="1" applyFont="1" applyFill="1" applyBorder="1" applyAlignment="1">
      <alignment vertical="center" wrapText="1"/>
      <protection/>
    </xf>
    <xf numFmtId="0" fontId="28" fillId="2" borderId="15" xfId="69" applyFont="1" applyFill="1" applyBorder="1" applyAlignment="1">
      <alignment vertical="center" wrapText="1"/>
      <protection/>
    </xf>
    <xf numFmtId="0" fontId="28" fillId="2" borderId="10" xfId="69" applyFont="1" applyFill="1" applyBorder="1" applyAlignment="1">
      <alignment horizontal="center" vertical="center" wrapText="1"/>
      <protection/>
    </xf>
    <xf numFmtId="0" fontId="14" fillId="2" borderId="10" xfId="61" applyFont="1" applyFill="1" applyBorder="1" applyAlignment="1">
      <alignment horizontal="center" vertical="center"/>
      <protection/>
    </xf>
    <xf numFmtId="0" fontId="14" fillId="2" borderId="10" xfId="69" applyFont="1" applyFill="1" applyBorder="1" applyAlignment="1">
      <alignment horizontal="center" vertical="center"/>
      <protection/>
    </xf>
    <xf numFmtId="0" fontId="249" fillId="33" borderId="0" xfId="82" applyFont="1" applyFill="1">
      <alignment/>
      <protection/>
    </xf>
    <xf numFmtId="0" fontId="43" fillId="2" borderId="12" xfId="82" applyFont="1" applyFill="1" applyBorder="1" applyAlignment="1">
      <alignment horizontal="center" vertical="center" wrapText="1"/>
      <protection/>
    </xf>
    <xf numFmtId="0" fontId="43" fillId="2" borderId="13" xfId="82" applyFont="1" applyFill="1" applyBorder="1" applyAlignment="1">
      <alignment horizontal="center" vertical="center" wrapText="1"/>
      <protection/>
    </xf>
    <xf numFmtId="0" fontId="43" fillId="2" borderId="25" xfId="82" applyFont="1" applyFill="1" applyBorder="1" applyAlignment="1">
      <alignment horizontal="center" vertical="center" wrapText="1"/>
      <protection/>
    </xf>
    <xf numFmtId="0" fontId="2" fillId="2" borderId="10" xfId="82" applyFont="1" applyFill="1" applyBorder="1" applyAlignment="1">
      <alignment horizontal="right" vertical="center"/>
      <protection/>
    </xf>
    <xf numFmtId="1" fontId="2" fillId="2" borderId="10" xfId="82" applyNumberFormat="1" applyFont="1" applyFill="1" applyBorder="1" applyAlignment="1">
      <alignment horizontal="right" vertical="center"/>
      <protection/>
    </xf>
    <xf numFmtId="0" fontId="2" fillId="2" borderId="10" xfId="82" applyFont="1" applyFill="1" applyBorder="1" applyAlignment="1">
      <alignment horizontal="center" vertical="center"/>
      <protection/>
    </xf>
    <xf numFmtId="0" fontId="2" fillId="2" borderId="10" xfId="82" applyFont="1" applyFill="1" applyBorder="1" applyAlignment="1">
      <alignment horizontal="center" vertical="center" wrapText="1"/>
      <protection/>
    </xf>
    <xf numFmtId="0" fontId="35" fillId="2" borderId="12" xfId="82" applyFont="1" applyFill="1" applyBorder="1" applyAlignment="1">
      <alignment horizontal="center" vertical="center" wrapText="1"/>
      <protection/>
    </xf>
    <xf numFmtId="0" fontId="2" fillId="2" borderId="12" xfId="82" applyFont="1" applyFill="1" applyBorder="1" applyAlignment="1">
      <alignment horizontal="center" vertical="center" wrapText="1"/>
      <protection/>
    </xf>
    <xf numFmtId="0" fontId="2" fillId="2" borderId="13" xfId="82" applyFont="1" applyFill="1" applyBorder="1" applyAlignment="1">
      <alignment horizontal="center" vertical="center" wrapText="1"/>
      <protection/>
    </xf>
    <xf numFmtId="0" fontId="2" fillId="2" borderId="25" xfId="82" applyFont="1" applyFill="1" applyBorder="1" applyAlignment="1">
      <alignment horizontal="center" vertical="center" wrapText="1"/>
      <protection/>
    </xf>
    <xf numFmtId="1" fontId="2" fillId="2" borderId="10" xfId="82" applyNumberFormat="1" applyFont="1" applyFill="1" applyBorder="1" applyAlignment="1">
      <alignment horizontal="right" vertical="center" wrapText="1"/>
      <protection/>
    </xf>
    <xf numFmtId="1" fontId="2" fillId="2" borderId="10" xfId="82" applyNumberFormat="1" applyFont="1" applyFill="1" applyBorder="1" applyAlignment="1">
      <alignment horizontal="center" vertical="center" wrapText="1"/>
      <protection/>
    </xf>
    <xf numFmtId="0" fontId="35" fillId="2" borderId="13" xfId="82" applyFont="1" applyFill="1" applyBorder="1" applyAlignment="1">
      <alignment horizontal="center" vertical="center" wrapText="1"/>
      <protection/>
    </xf>
    <xf numFmtId="0" fontId="35" fillId="2" borderId="25" xfId="82" applyFont="1" applyFill="1" applyBorder="1" applyAlignment="1">
      <alignment horizontal="center" vertical="center" wrapText="1"/>
      <protection/>
    </xf>
    <xf numFmtId="0" fontId="252" fillId="0" borderId="0" xfId="82" applyFont="1">
      <alignment/>
      <protection/>
    </xf>
    <xf numFmtId="0" fontId="35" fillId="2" borderId="10" xfId="69" applyFont="1" applyFill="1" applyBorder="1" applyAlignment="1">
      <alignment horizontal="center" vertical="center" wrapText="1"/>
      <protection/>
    </xf>
    <xf numFmtId="0" fontId="35" fillId="2" borderId="12" xfId="69" applyFont="1" applyFill="1" applyBorder="1" applyAlignment="1">
      <alignment horizontal="center" vertical="center" wrapText="1"/>
      <protection/>
    </xf>
    <xf numFmtId="0" fontId="35" fillId="2" borderId="13" xfId="69" applyFont="1" applyFill="1" applyBorder="1" applyAlignment="1">
      <alignment horizontal="center" vertical="center" wrapText="1"/>
      <protection/>
    </xf>
    <xf numFmtId="0" fontId="35" fillId="2" borderId="25" xfId="69" applyFont="1" applyFill="1" applyBorder="1" applyAlignment="1">
      <alignment horizontal="center" vertical="center" wrapText="1"/>
      <protection/>
    </xf>
    <xf numFmtId="0" fontId="35" fillId="2" borderId="10" xfId="69" applyFont="1" applyFill="1" applyBorder="1" applyAlignment="1">
      <alignment horizontal="right" vertical="center" wrapText="1"/>
      <protection/>
    </xf>
    <xf numFmtId="1" fontId="35" fillId="2" borderId="10" xfId="69" applyNumberFormat="1" applyFont="1" applyFill="1" applyBorder="1" applyAlignment="1">
      <alignment horizontal="right" vertical="center" wrapText="1"/>
      <protection/>
    </xf>
    <xf numFmtId="175" fontId="2" fillId="2" borderId="10" xfId="82" applyNumberFormat="1" applyFont="1" applyFill="1" applyBorder="1" applyAlignment="1">
      <alignment vertical="center" wrapText="1"/>
      <protection/>
    </xf>
    <xf numFmtId="0" fontId="14" fillId="2" borderId="10" xfId="82" applyFont="1" applyFill="1" applyBorder="1" applyAlignment="1">
      <alignment vertical="center"/>
      <protection/>
    </xf>
    <xf numFmtId="0" fontId="249" fillId="0" borderId="0" xfId="82" applyFont="1">
      <alignment/>
      <protection/>
    </xf>
    <xf numFmtId="0" fontId="2" fillId="2" borderId="10" xfId="82" applyFont="1" applyFill="1" applyBorder="1" applyAlignment="1">
      <alignment vertical="center"/>
      <protection/>
    </xf>
    <xf numFmtId="0" fontId="249" fillId="33" borderId="0" xfId="68" applyFont="1" applyFill="1">
      <alignment/>
      <protection/>
    </xf>
    <xf numFmtId="0" fontId="0" fillId="2" borderId="10" xfId="68" applyFont="1" applyFill="1" applyBorder="1" applyAlignment="1">
      <alignment horizontal="center" vertical="center" wrapText="1"/>
      <protection/>
    </xf>
    <xf numFmtId="2" fontId="35" fillId="2" borderId="10" xfId="69" applyNumberFormat="1" applyFont="1" applyFill="1" applyBorder="1" applyAlignment="1">
      <alignment vertical="center" wrapText="1"/>
      <protection/>
    </xf>
    <xf numFmtId="175" fontId="35" fillId="2" borderId="10" xfId="69" applyNumberFormat="1" applyFont="1" applyFill="1" applyBorder="1" applyAlignment="1">
      <alignment vertical="center" wrapText="1"/>
      <protection/>
    </xf>
    <xf numFmtId="2" fontId="35" fillId="2" borderId="10" xfId="69" applyNumberFormat="1" applyFont="1" applyFill="1" applyBorder="1" applyAlignment="1">
      <alignment horizontal="right" vertical="center" wrapText="1"/>
      <protection/>
    </xf>
    <xf numFmtId="0" fontId="47" fillId="2" borderId="10" xfId="69" applyFont="1" applyFill="1" applyBorder="1" applyAlignment="1">
      <alignment horizontal="center" vertical="center" wrapText="1"/>
      <protection/>
    </xf>
    <xf numFmtId="0" fontId="35" fillId="2" borderId="10" xfId="69" applyFont="1" applyFill="1" applyBorder="1" applyAlignment="1">
      <alignment vertical="center"/>
      <protection/>
    </xf>
    <xf numFmtId="0" fontId="249" fillId="0" borderId="0" xfId="69" applyFont="1" applyBorder="1" applyAlignment="1">
      <alignment horizontal="left"/>
      <protection/>
    </xf>
    <xf numFmtId="0" fontId="253" fillId="33" borderId="0" xfId="69" applyFont="1" applyFill="1" applyBorder="1" applyAlignment="1">
      <alignment horizontal="center"/>
      <protection/>
    </xf>
    <xf numFmtId="0" fontId="253" fillId="0" borderId="0" xfId="69" applyFont="1" applyBorder="1" applyAlignment="1">
      <alignment horizontal="center"/>
      <protection/>
    </xf>
    <xf numFmtId="0" fontId="249" fillId="33" borderId="0" xfId="69" applyFont="1" applyFill="1" applyBorder="1" applyAlignment="1">
      <alignment horizontal="left"/>
      <protection/>
    </xf>
    <xf numFmtId="0" fontId="249" fillId="0" borderId="0" xfId="69" applyFont="1" applyBorder="1">
      <alignment/>
      <protection/>
    </xf>
    <xf numFmtId="2" fontId="2" fillId="2" borderId="10" xfId="69" applyNumberFormat="1" applyFont="1" applyFill="1" applyBorder="1" applyAlignment="1">
      <alignment horizontal="right" vertical="center" wrapText="1"/>
      <protection/>
    </xf>
    <xf numFmtId="0" fontId="254" fillId="0" borderId="0" xfId="69" applyFont="1" applyAlignment="1">
      <alignment/>
      <protection/>
    </xf>
    <xf numFmtId="0" fontId="2" fillId="2" borderId="10" xfId="69" applyFont="1" applyFill="1" applyBorder="1" applyAlignment="1">
      <alignment vertical="center" wrapText="1"/>
      <protection/>
    </xf>
    <xf numFmtId="2" fontId="2" fillId="2" borderId="10" xfId="69" applyNumberFormat="1" applyFont="1" applyFill="1" applyBorder="1" applyAlignment="1">
      <alignment vertical="center" wrapText="1"/>
      <protection/>
    </xf>
    <xf numFmtId="0" fontId="41" fillId="2" borderId="10" xfId="69" applyFont="1" applyFill="1" applyBorder="1" applyAlignment="1">
      <alignment horizontal="center" vertical="center" wrapText="1"/>
      <protection/>
    </xf>
    <xf numFmtId="0" fontId="35" fillId="2" borderId="10" xfId="69" applyFont="1" applyFill="1" applyBorder="1" applyAlignment="1">
      <alignment horizontal="center" vertical="center"/>
      <protection/>
    </xf>
    <xf numFmtId="2" fontId="39" fillId="2" borderId="10" xfId="69" applyNumberFormat="1" applyFont="1" applyFill="1" applyBorder="1" applyAlignment="1">
      <alignment vertical="center" wrapText="1"/>
      <protection/>
    </xf>
    <xf numFmtId="0" fontId="255" fillId="33" borderId="0" xfId="69" applyFont="1" applyFill="1">
      <alignment/>
      <protection/>
    </xf>
    <xf numFmtId="0" fontId="255" fillId="0" borderId="0" xfId="69" applyFont="1">
      <alignment/>
      <protection/>
    </xf>
    <xf numFmtId="0" fontId="256" fillId="0" borderId="0" xfId="69" applyFont="1" applyAlignment="1">
      <alignment horizontal="left" vertical="center"/>
      <protection/>
    </xf>
    <xf numFmtId="0" fontId="257" fillId="33" borderId="0" xfId="69" applyFont="1" applyFill="1" applyAlignment="1">
      <alignment/>
      <protection/>
    </xf>
    <xf numFmtId="0" fontId="257" fillId="0" borderId="0" xfId="69" applyFont="1" applyAlignment="1">
      <alignment/>
      <protection/>
    </xf>
    <xf numFmtId="0" fontId="43" fillId="2" borderId="10" xfId="69" applyFont="1" applyFill="1" applyBorder="1" applyAlignment="1">
      <alignment horizontal="center" vertical="center" wrapText="1"/>
      <protection/>
    </xf>
    <xf numFmtId="0" fontId="59" fillId="2" borderId="10" xfId="69" applyFont="1" applyFill="1" applyBorder="1" applyAlignment="1">
      <alignment horizontal="right" vertical="center" wrapText="1"/>
      <protection/>
    </xf>
    <xf numFmtId="2" fontId="59" fillId="2" borderId="10" xfId="69" applyNumberFormat="1" applyFont="1" applyFill="1" applyBorder="1" applyAlignment="1">
      <alignment horizontal="right" vertical="center" wrapText="1"/>
      <protection/>
    </xf>
    <xf numFmtId="0" fontId="35" fillId="2" borderId="10" xfId="69" applyFont="1" applyFill="1" applyBorder="1" applyAlignment="1">
      <alignment vertical="center" wrapText="1"/>
      <protection/>
    </xf>
    <xf numFmtId="0" fontId="252" fillId="0" borderId="0" xfId="69" applyFont="1" applyAlignment="1">
      <alignment vertical="center"/>
      <protection/>
    </xf>
    <xf numFmtId="0" fontId="252" fillId="33" borderId="0" xfId="69" applyFont="1" applyFill="1" applyAlignment="1">
      <alignment vertical="center"/>
      <protection/>
    </xf>
    <xf numFmtId="0" fontId="252" fillId="0" borderId="0" xfId="69" applyFont="1" applyAlignment="1">
      <alignment horizontal="center" vertical="center"/>
      <protection/>
    </xf>
    <xf numFmtId="0" fontId="258" fillId="0" borderId="0" xfId="69" applyFont="1" applyAlignment="1">
      <alignment horizontal="center" vertical="center"/>
      <protection/>
    </xf>
    <xf numFmtId="0" fontId="35" fillId="2" borderId="15" xfId="69" applyFont="1" applyFill="1" applyBorder="1" applyAlignment="1">
      <alignment horizontal="center" vertical="center" wrapText="1"/>
      <protection/>
    </xf>
    <xf numFmtId="176" fontId="39" fillId="2" borderId="10" xfId="69" applyNumberFormat="1" applyFont="1" applyFill="1" applyBorder="1" applyAlignment="1">
      <alignment vertical="center" wrapText="1"/>
      <protection/>
    </xf>
    <xf numFmtId="2" fontId="39" fillId="2" borderId="10" xfId="69" applyNumberFormat="1" applyFont="1" applyFill="1" applyBorder="1" applyAlignment="1">
      <alignment horizontal="center" vertical="center" wrapText="1"/>
      <protection/>
    </xf>
    <xf numFmtId="0" fontId="6" fillId="2" borderId="10" xfId="69" applyFont="1" applyFill="1" applyBorder="1" applyAlignment="1">
      <alignment horizontal="center" vertical="center" wrapText="1"/>
      <protection/>
    </xf>
    <xf numFmtId="2" fontId="62" fillId="2" borderId="10" xfId="69" applyNumberFormat="1" applyFont="1" applyFill="1" applyBorder="1" applyAlignment="1">
      <alignment horizontal="right" vertical="center" wrapText="1"/>
      <protection/>
    </xf>
    <xf numFmtId="2" fontId="62" fillId="2" borderId="10" xfId="69" applyNumberFormat="1" applyFont="1" applyFill="1" applyBorder="1" applyAlignment="1">
      <alignment vertical="center" wrapText="1"/>
      <protection/>
    </xf>
    <xf numFmtId="2" fontId="6" fillId="2" borderId="10" xfId="69" applyNumberFormat="1" applyFont="1" applyFill="1" applyBorder="1" applyAlignment="1">
      <alignment horizontal="center" vertical="center" wrapText="1"/>
      <protection/>
    </xf>
    <xf numFmtId="0" fontId="47" fillId="2" borderId="10" xfId="0" applyFont="1" applyFill="1" applyBorder="1" applyAlignment="1">
      <alignment horizontal="center" vertical="center" wrapText="1"/>
    </xf>
    <xf numFmtId="0" fontId="249" fillId="0" borderId="0" xfId="0" applyFont="1" applyAlignment="1">
      <alignment/>
    </xf>
    <xf numFmtId="0" fontId="251" fillId="0" borderId="0" xfId="0" applyFont="1" applyAlignment="1">
      <alignment/>
    </xf>
    <xf numFmtId="1" fontId="35" fillId="2" borderId="10" xfId="69" applyNumberFormat="1" applyFont="1" applyFill="1" applyBorder="1" applyAlignment="1">
      <alignment horizontal="center" wrapText="1"/>
      <protection/>
    </xf>
    <xf numFmtId="0" fontId="255" fillId="0" borderId="0" xfId="0" applyFont="1" applyAlignment="1">
      <alignment/>
    </xf>
    <xf numFmtId="2" fontId="39" fillId="2" borderId="10" xfId="82" applyNumberFormat="1" applyFont="1" applyFill="1" applyBorder="1" applyAlignment="1">
      <alignment horizontal="center" vertical="center" wrapText="1"/>
      <protection/>
    </xf>
    <xf numFmtId="0" fontId="259" fillId="0" borderId="0" xfId="0" applyFont="1" applyAlignment="1">
      <alignment/>
    </xf>
    <xf numFmtId="0" fontId="2" fillId="2" borderId="10" xfId="0" applyFont="1" applyFill="1" applyBorder="1" applyAlignment="1">
      <alignment horizontal="center" vertical="center" wrapText="1"/>
    </xf>
    <xf numFmtId="0" fontId="28" fillId="2" borderId="10" xfId="0" applyFont="1" applyFill="1" applyBorder="1" applyAlignment="1">
      <alignment horizontal="center" vertical="center" wrapText="1"/>
    </xf>
    <xf numFmtId="1" fontId="14" fillId="2" borderId="10" xfId="0" applyNumberFormat="1" applyFont="1" applyFill="1" applyBorder="1" applyAlignment="1">
      <alignment vertical="center"/>
    </xf>
    <xf numFmtId="0" fontId="12" fillId="2" borderId="10" xfId="0" applyFont="1" applyFill="1" applyBorder="1" applyAlignment="1">
      <alignment horizontal="center" vertical="center"/>
    </xf>
    <xf numFmtId="0" fontId="2" fillId="2" borderId="10" xfId="0" applyFont="1" applyFill="1" applyBorder="1" applyAlignment="1">
      <alignment horizontal="center" vertical="center"/>
    </xf>
    <xf numFmtId="0" fontId="258" fillId="0" borderId="0" xfId="72" applyFont="1">
      <alignment/>
      <protection/>
    </xf>
    <xf numFmtId="0" fontId="35" fillId="2" borderId="10" xfId="72" applyFont="1" applyFill="1" applyBorder="1" applyAlignment="1" quotePrefix="1">
      <alignment horizontal="center" vertical="center" wrapText="1"/>
      <protection/>
    </xf>
    <xf numFmtId="0" fontId="47" fillId="2" borderId="15" xfId="69" applyFont="1" applyFill="1" applyBorder="1" applyAlignment="1">
      <alignment horizontal="center" vertical="center" wrapText="1"/>
      <protection/>
    </xf>
    <xf numFmtId="0" fontId="260" fillId="0" borderId="0" xfId="69" applyFont="1">
      <alignment/>
      <protection/>
    </xf>
    <xf numFmtId="1" fontId="35" fillId="2" borderId="10" xfId="69" applyNumberFormat="1" applyFont="1" applyFill="1" applyBorder="1" applyAlignment="1">
      <alignment vertical="center"/>
      <protection/>
    </xf>
    <xf numFmtId="1" fontId="231" fillId="2" borderId="10" xfId="0" applyNumberFormat="1" applyFont="1" applyFill="1" applyBorder="1" applyAlignment="1">
      <alignment vertical="center"/>
    </xf>
    <xf numFmtId="0" fontId="47" fillId="2" borderId="15" xfId="82" applyFont="1" applyFill="1" applyBorder="1" applyAlignment="1">
      <alignment horizontal="center" vertical="center" wrapText="1"/>
      <protection/>
    </xf>
    <xf numFmtId="0" fontId="47" fillId="2" borderId="15" xfId="0" applyFont="1" applyFill="1" applyBorder="1" applyAlignment="1">
      <alignment horizontal="center" vertical="center" wrapText="1"/>
    </xf>
    <xf numFmtId="0" fontId="47" fillId="2" borderId="26" xfId="82" applyFont="1" applyFill="1" applyBorder="1" applyAlignment="1">
      <alignment horizontal="center" vertical="center" wrapText="1"/>
      <protection/>
    </xf>
    <xf numFmtId="0" fontId="47" fillId="2" borderId="10" xfId="82" applyFont="1" applyFill="1" applyBorder="1" applyAlignment="1">
      <alignment horizontal="center" vertical="center" wrapText="1"/>
      <protection/>
    </xf>
    <xf numFmtId="0" fontId="257" fillId="0" borderId="0" xfId="82" applyFont="1">
      <alignment/>
      <protection/>
    </xf>
    <xf numFmtId="0" fontId="47" fillId="2" borderId="10" xfId="82" applyFont="1" applyFill="1" applyBorder="1" applyAlignment="1">
      <alignment horizontal="center" vertical="center"/>
      <protection/>
    </xf>
    <xf numFmtId="0" fontId="43" fillId="2" borderId="10" xfId="82" applyFont="1" applyFill="1" applyBorder="1" applyAlignment="1">
      <alignment horizontal="center" vertical="center"/>
      <protection/>
    </xf>
    <xf numFmtId="0" fontId="43" fillId="2" borderId="12" xfId="82" applyFont="1" applyFill="1" applyBorder="1" applyAlignment="1">
      <alignment horizontal="center" vertical="center"/>
      <protection/>
    </xf>
    <xf numFmtId="0" fontId="14" fillId="2" borderId="10" xfId="69" applyFont="1" applyFill="1" applyBorder="1" applyAlignment="1">
      <alignment vertical="center"/>
      <protection/>
    </xf>
    <xf numFmtId="2" fontId="14" fillId="2" borderId="10" xfId="69" applyNumberFormat="1" applyFont="1" applyFill="1" applyBorder="1" applyAlignment="1">
      <alignment vertical="center"/>
      <protection/>
    </xf>
    <xf numFmtId="0" fontId="12" fillId="2" borderId="10" xfId="69" applyFont="1" applyFill="1" applyBorder="1" applyAlignment="1">
      <alignment vertical="center"/>
      <protection/>
    </xf>
    <xf numFmtId="0" fontId="39" fillId="2" borderId="10" xfId="69" applyFont="1" applyFill="1" applyBorder="1" applyAlignment="1">
      <alignment horizontal="right" vertical="center" wrapText="1"/>
      <protection/>
    </xf>
    <xf numFmtId="2" fontId="39" fillId="2" borderId="10" xfId="69" applyNumberFormat="1" applyFont="1" applyFill="1" applyBorder="1" applyAlignment="1">
      <alignment horizontal="right" vertical="center" wrapText="1"/>
      <protection/>
    </xf>
    <xf numFmtId="0" fontId="39" fillId="2" borderId="10" xfId="69" applyFont="1" applyFill="1" applyBorder="1" applyAlignment="1">
      <alignment horizontal="center" vertical="center" wrapText="1"/>
      <protection/>
    </xf>
    <xf numFmtId="1" fontId="39" fillId="2" borderId="10" xfId="69" applyNumberFormat="1" applyFont="1" applyFill="1" applyBorder="1" applyAlignment="1">
      <alignment vertical="center" wrapText="1"/>
      <protection/>
    </xf>
    <xf numFmtId="1" fontId="6" fillId="2" borderId="10" xfId="69" applyNumberFormat="1" applyFont="1" applyFill="1" applyBorder="1" applyAlignment="1">
      <alignment vertical="center" wrapText="1"/>
      <protection/>
    </xf>
    <xf numFmtId="2" fontId="6" fillId="2" borderId="10" xfId="69" applyNumberFormat="1" applyFont="1" applyFill="1" applyBorder="1" applyAlignment="1">
      <alignment horizontal="right" vertical="center" wrapText="1"/>
      <protection/>
    </xf>
    <xf numFmtId="1" fontId="6" fillId="2" borderId="10" xfId="69" applyNumberFormat="1" applyFont="1" applyFill="1" applyBorder="1" applyAlignment="1">
      <alignment horizontal="center" vertical="center" wrapText="1"/>
      <protection/>
    </xf>
    <xf numFmtId="0" fontId="260" fillId="0" borderId="0" xfId="69" applyFont="1" applyAlignment="1">
      <alignment horizontal="center"/>
      <protection/>
    </xf>
    <xf numFmtId="0" fontId="260" fillId="33" borderId="0" xfId="69" applyFont="1" applyFill="1">
      <alignment/>
      <protection/>
    </xf>
    <xf numFmtId="0" fontId="231" fillId="2" borderId="10" xfId="69" applyFont="1" applyFill="1" applyBorder="1" applyAlignment="1">
      <alignment horizontal="center" vertical="center" wrapText="1"/>
      <protection/>
    </xf>
    <xf numFmtId="0" fontId="231" fillId="2" borderId="10" xfId="69" applyFont="1" applyFill="1" applyBorder="1" applyAlignment="1">
      <alignment horizontal="center" vertical="top" wrapText="1"/>
      <protection/>
    </xf>
    <xf numFmtId="1" fontId="35" fillId="2" borderId="10" xfId="69" applyNumberFormat="1" applyFont="1" applyFill="1" applyBorder="1" applyAlignment="1">
      <alignment horizontal="center" vertical="center"/>
      <protection/>
    </xf>
    <xf numFmtId="0" fontId="0" fillId="2" borderId="10" xfId="69" applyFont="1" applyFill="1" applyBorder="1" applyAlignment="1">
      <alignment horizontal="center" vertical="center"/>
      <protection/>
    </xf>
    <xf numFmtId="0" fontId="27" fillId="2" borderId="10" xfId="69" applyFont="1" applyFill="1" applyBorder="1" applyAlignment="1">
      <alignment horizontal="center" vertical="center" wrapText="1"/>
      <protection/>
    </xf>
    <xf numFmtId="1" fontId="35" fillId="2" borderId="10" xfId="69" applyNumberFormat="1" applyFont="1" applyFill="1" applyBorder="1" applyAlignment="1" quotePrefix="1">
      <alignment horizontal="right" vertical="center" wrapText="1"/>
      <protection/>
    </xf>
    <xf numFmtId="1" fontId="35" fillId="2" borderId="10" xfId="69" applyNumberFormat="1" applyFont="1" applyFill="1" applyBorder="1" applyAlignment="1">
      <alignment horizontal="right" vertical="center"/>
      <protection/>
    </xf>
    <xf numFmtId="0" fontId="2" fillId="2" borderId="10" xfId="69" applyFont="1" applyFill="1" applyBorder="1" applyAlignment="1">
      <alignment horizontal="center" vertical="center"/>
      <protection/>
    </xf>
    <xf numFmtId="0" fontId="41" fillId="2" borderId="10" xfId="69" applyFont="1" applyFill="1" applyBorder="1" applyAlignment="1">
      <alignment horizontal="center" vertical="center"/>
      <protection/>
    </xf>
    <xf numFmtId="0" fontId="38" fillId="2" borderId="10" xfId="69" applyFont="1" applyFill="1" applyBorder="1" applyAlignment="1">
      <alignment horizontal="center" vertical="center"/>
      <protection/>
    </xf>
    <xf numFmtId="0" fontId="261" fillId="0" borderId="0" xfId="69" applyFont="1" applyAlignment="1">
      <alignment horizontal="center"/>
      <protection/>
    </xf>
    <xf numFmtId="0" fontId="14" fillId="2" borderId="10" xfId="69" applyFont="1" applyFill="1" applyBorder="1" applyAlignment="1">
      <alignment horizontal="center" vertical="center" wrapText="1"/>
      <protection/>
    </xf>
    <xf numFmtId="1" fontId="39" fillId="2" borderId="10" xfId="82" applyNumberFormat="1" applyFont="1" applyFill="1" applyBorder="1" applyAlignment="1">
      <alignment horizontal="right" vertical="center" wrapText="1"/>
      <protection/>
    </xf>
    <xf numFmtId="0" fontId="35" fillId="2" borderId="10" xfId="82" applyFont="1" applyFill="1" applyBorder="1" applyAlignment="1">
      <alignment horizontal="right" vertical="center"/>
      <protection/>
    </xf>
    <xf numFmtId="0" fontId="250" fillId="0" borderId="0" xfId="82" applyFont="1" applyAlignment="1">
      <alignment horizontal="center"/>
      <protection/>
    </xf>
    <xf numFmtId="0" fontId="45" fillId="2" borderId="10" xfId="82" applyFont="1" applyFill="1" applyBorder="1" applyAlignment="1">
      <alignment horizontal="center" vertical="center" wrapText="1"/>
      <protection/>
    </xf>
    <xf numFmtId="0" fontId="45" fillId="2" borderId="16" xfId="82" applyFont="1" applyFill="1" applyBorder="1" applyAlignment="1">
      <alignment horizontal="center" vertical="center" wrapText="1"/>
      <protection/>
    </xf>
    <xf numFmtId="0" fontId="45" fillId="2" borderId="27" xfId="82" applyFont="1" applyFill="1" applyBorder="1" applyAlignment="1">
      <alignment horizontal="center" vertical="center" wrapText="1"/>
      <protection/>
    </xf>
    <xf numFmtId="0" fontId="45" fillId="2" borderId="11" xfId="82" applyFont="1" applyFill="1" applyBorder="1" applyAlignment="1">
      <alignment horizontal="center" vertical="center" wrapText="1"/>
      <protection/>
    </xf>
    <xf numFmtId="0" fontId="35" fillId="2" borderId="18" xfId="69" applyFont="1" applyFill="1" applyBorder="1" applyAlignment="1">
      <alignment horizontal="center" vertical="center" wrapText="1"/>
      <protection/>
    </xf>
    <xf numFmtId="0" fontId="35" fillId="2" borderId="14" xfId="69" applyFont="1" applyFill="1" applyBorder="1" applyAlignment="1">
      <alignment horizontal="center" vertical="center" wrapText="1"/>
      <protection/>
    </xf>
    <xf numFmtId="0" fontId="39" fillId="2" borderId="10" xfId="69" applyFont="1" applyFill="1" applyBorder="1" applyAlignment="1">
      <alignment vertical="center"/>
      <protection/>
    </xf>
    <xf numFmtId="1" fontId="39" fillId="2" borderId="10" xfId="69" applyNumberFormat="1" applyFont="1" applyFill="1" applyBorder="1" applyAlignment="1">
      <alignment vertical="center"/>
      <protection/>
    </xf>
    <xf numFmtId="1" fontId="42" fillId="2" borderId="10" xfId="69" applyNumberFormat="1" applyFont="1" applyFill="1" applyBorder="1" applyAlignment="1">
      <alignment horizontal="center" vertical="center" wrapText="1"/>
      <protection/>
    </xf>
    <xf numFmtId="0" fontId="39" fillId="2" borderId="10" xfId="69" applyFont="1" applyFill="1" applyBorder="1" applyAlignment="1">
      <alignment horizontal="right" vertical="center"/>
      <protection/>
    </xf>
    <xf numFmtId="2" fontId="39" fillId="2" borderId="10" xfId="69" applyNumberFormat="1" applyFont="1" applyFill="1" applyBorder="1" applyAlignment="1">
      <alignment horizontal="right" vertical="center"/>
      <protection/>
    </xf>
    <xf numFmtId="0" fontId="86" fillId="2" borderId="10" xfId="69" applyFont="1" applyFill="1" applyBorder="1" applyAlignment="1">
      <alignment horizontal="center" vertical="center" wrapText="1"/>
      <protection/>
    </xf>
    <xf numFmtId="2" fontId="39" fillId="2" borderId="10" xfId="69" applyNumberFormat="1" applyFont="1" applyFill="1" applyBorder="1" applyAlignment="1">
      <alignment horizontal="center" vertical="center"/>
      <protection/>
    </xf>
    <xf numFmtId="0" fontId="47" fillId="2" borderId="10" xfId="79" applyFont="1" applyFill="1" applyBorder="1" applyAlignment="1">
      <alignment horizontal="center" vertical="center"/>
      <protection/>
    </xf>
    <xf numFmtId="0" fontId="35" fillId="2" borderId="10" xfId="79" applyFont="1" applyFill="1" applyBorder="1" applyAlignment="1">
      <alignment vertical="center"/>
      <protection/>
    </xf>
    <xf numFmtId="0" fontId="35" fillId="2" borderId="10" xfId="79" applyFont="1" applyFill="1" applyBorder="1" applyAlignment="1">
      <alignment horizontal="center" vertical="center"/>
      <protection/>
    </xf>
    <xf numFmtId="0" fontId="257" fillId="0" borderId="0" xfId="79" applyFont="1">
      <alignment/>
      <protection/>
    </xf>
    <xf numFmtId="0" fontId="257" fillId="33" borderId="0" xfId="79" applyFont="1" applyFill="1">
      <alignment/>
      <protection/>
    </xf>
    <xf numFmtId="0" fontId="257" fillId="0" borderId="0" xfId="79" applyFont="1" applyAlignment="1">
      <alignment horizontal="center"/>
      <protection/>
    </xf>
    <xf numFmtId="0" fontId="262" fillId="0" borderId="0" xfId="79" applyFont="1" applyAlignment="1">
      <alignment horizontal="left"/>
      <protection/>
    </xf>
    <xf numFmtId="0" fontId="258" fillId="0" borderId="0" xfId="78" applyFont="1" applyAlignment="1">
      <alignment vertical="center"/>
      <protection/>
    </xf>
    <xf numFmtId="0" fontId="35" fillId="2" borderId="10" xfId="78" applyFont="1" applyFill="1" applyBorder="1" applyAlignment="1">
      <alignment horizontal="center" vertical="center"/>
      <protection/>
    </xf>
    <xf numFmtId="1" fontId="35" fillId="2" borderId="10" xfId="78" applyNumberFormat="1" applyFont="1" applyFill="1" applyBorder="1" applyAlignment="1">
      <alignment horizontal="right" vertical="center"/>
      <protection/>
    </xf>
    <xf numFmtId="0" fontId="231" fillId="2" borderId="14" xfId="69" applyFont="1" applyFill="1" applyBorder="1" applyAlignment="1">
      <alignment horizontal="center" vertical="center" wrapText="1"/>
      <protection/>
    </xf>
    <xf numFmtId="0" fontId="248" fillId="0" borderId="0" xfId="69" applyFont="1" applyAlignment="1">
      <alignment/>
      <protection/>
    </xf>
    <xf numFmtId="0" fontId="263" fillId="0" borderId="0" xfId="69" applyFont="1" applyAlignment="1">
      <alignment/>
      <protection/>
    </xf>
    <xf numFmtId="0" fontId="263" fillId="0" borderId="0" xfId="69" applyFont="1" applyAlignment="1">
      <alignment horizontal="center"/>
      <protection/>
    </xf>
    <xf numFmtId="0" fontId="262" fillId="0" borderId="0" xfId="69" applyFont="1" applyAlignment="1">
      <alignment horizontal="center"/>
      <protection/>
    </xf>
    <xf numFmtId="0" fontId="255" fillId="0" borderId="0" xfId="69" applyFont="1" applyAlignment="1">
      <alignment horizontal="center"/>
      <protection/>
    </xf>
    <xf numFmtId="0" fontId="264" fillId="2" borderId="10" xfId="69" applyFont="1" applyFill="1" applyBorder="1" applyAlignment="1">
      <alignment horizontal="center" vertical="center" wrapText="1"/>
      <protection/>
    </xf>
    <xf numFmtId="0" fontId="265" fillId="0" borderId="0" xfId="0" applyFont="1" applyAlignment="1">
      <alignment horizontal="center" vertical="top" wrapText="1"/>
    </xf>
    <xf numFmtId="0" fontId="39" fillId="2" borderId="10" xfId="0" applyFont="1" applyFill="1" applyBorder="1" applyAlignment="1">
      <alignment horizontal="center" vertical="center" wrapText="1"/>
    </xf>
    <xf numFmtId="0" fontId="39" fillId="2" borderId="10" xfId="0" applyFont="1" applyFill="1" applyBorder="1" applyAlignment="1">
      <alignment vertical="top" wrapText="1"/>
    </xf>
    <xf numFmtId="0" fontId="39" fillId="2" borderId="10" xfId="0" applyFont="1" applyFill="1" applyBorder="1" applyAlignment="1">
      <alignment vertical="center" wrapText="1"/>
    </xf>
    <xf numFmtId="0" fontId="266" fillId="0" borderId="0" xfId="0" applyFont="1" applyAlignment="1">
      <alignment horizontal="center" vertical="top" wrapText="1"/>
    </xf>
    <xf numFmtId="0" fontId="0" fillId="2" borderId="10" xfId="82" applyFont="1" applyFill="1" applyBorder="1" applyAlignment="1">
      <alignment horizontal="center" vertical="top" wrapText="1"/>
      <protection/>
    </xf>
    <xf numFmtId="175" fontId="35" fillId="2" borderId="10" xfId="69" applyNumberFormat="1" applyFont="1" applyFill="1" applyBorder="1" applyAlignment="1">
      <alignment horizontal="right" vertical="center"/>
      <protection/>
    </xf>
    <xf numFmtId="2" fontId="35" fillId="2" borderId="10" xfId="69" applyNumberFormat="1" applyFont="1" applyFill="1" applyBorder="1" applyAlignment="1">
      <alignment horizontal="right" vertical="center"/>
      <protection/>
    </xf>
    <xf numFmtId="2" fontId="35" fillId="2" borderId="10" xfId="69" applyNumberFormat="1" applyFont="1" applyFill="1" applyBorder="1" applyAlignment="1">
      <alignment horizontal="center" vertical="center"/>
      <protection/>
    </xf>
    <xf numFmtId="1" fontId="14" fillId="2" borderId="10" xfId="69" applyNumberFormat="1" applyFont="1" applyFill="1" applyBorder="1" applyAlignment="1">
      <alignment horizontal="right" vertical="center"/>
      <protection/>
    </xf>
    <xf numFmtId="175" fontId="35" fillId="2" borderId="10" xfId="69" applyNumberFormat="1" applyFont="1" applyFill="1" applyBorder="1" applyAlignment="1">
      <alignment vertical="center"/>
      <protection/>
    </xf>
    <xf numFmtId="2" fontId="35" fillId="2" borderId="10" xfId="69" applyNumberFormat="1" applyFont="1" applyFill="1" applyBorder="1" applyAlignment="1">
      <alignment vertical="center"/>
      <protection/>
    </xf>
    <xf numFmtId="0" fontId="0" fillId="2" borderId="10" xfId="82" applyFont="1" applyFill="1" applyBorder="1" applyAlignment="1">
      <alignment horizontal="center" vertical="center" wrapText="1"/>
      <protection/>
    </xf>
    <xf numFmtId="0" fontId="35" fillId="2" borderId="12" xfId="69" applyFont="1" applyFill="1" applyBorder="1" applyAlignment="1">
      <alignment vertical="center"/>
      <protection/>
    </xf>
    <xf numFmtId="0" fontId="35" fillId="2" borderId="10" xfId="69" applyFont="1" applyFill="1" applyBorder="1" applyAlignment="1">
      <alignment horizontal="right" vertical="center"/>
      <protection/>
    </xf>
    <xf numFmtId="0" fontId="21" fillId="2" borderId="10" xfId="76" applyFont="1" applyFill="1" applyBorder="1" applyAlignment="1">
      <alignment horizontal="center" vertical="center" wrapText="1"/>
      <protection/>
    </xf>
    <xf numFmtId="0" fontId="21" fillId="2" borderId="12" xfId="76" applyFont="1" applyFill="1" applyBorder="1" applyAlignment="1">
      <alignment horizontal="center" vertical="center" wrapText="1"/>
      <protection/>
    </xf>
    <xf numFmtId="0" fontId="64" fillId="2" borderId="10" xfId="76" applyFont="1" applyFill="1" applyBorder="1" applyAlignment="1">
      <alignment vertical="center" wrapText="1"/>
      <protection/>
    </xf>
    <xf numFmtId="0" fontId="250" fillId="33" borderId="0" xfId="69" applyFont="1" applyFill="1" applyAlignment="1">
      <alignment horizontal="center"/>
      <protection/>
    </xf>
    <xf numFmtId="0" fontId="267" fillId="33" borderId="0" xfId="69" applyFont="1" applyFill="1" applyAlignment="1">
      <alignment horizontal="left"/>
      <protection/>
    </xf>
    <xf numFmtId="0" fontId="249" fillId="33" borderId="0" xfId="69" applyFont="1" applyFill="1" applyAlignment="1">
      <alignment horizontal="center"/>
      <protection/>
    </xf>
    <xf numFmtId="0" fontId="268" fillId="33" borderId="0" xfId="69" applyFont="1" applyFill="1" applyAlignment="1">
      <alignment horizontal="center"/>
      <protection/>
    </xf>
    <xf numFmtId="0" fontId="250" fillId="0" borderId="0" xfId="0" applyFont="1" applyAlignment="1">
      <alignment/>
    </xf>
    <xf numFmtId="0" fontId="268" fillId="0" borderId="0" xfId="0" applyFont="1" applyAlignment="1">
      <alignment/>
    </xf>
    <xf numFmtId="0" fontId="268" fillId="0" borderId="0" xfId="0" applyFont="1" applyAlignment="1">
      <alignment horizontal="center"/>
    </xf>
    <xf numFmtId="0" fontId="67" fillId="2" borderId="10" xfId="76" applyFont="1" applyFill="1" applyBorder="1" applyAlignment="1">
      <alignment horizontal="center" vertical="center" textRotation="90" wrapText="1"/>
      <protection/>
    </xf>
    <xf numFmtId="0" fontId="1" fillId="2" borderId="0" xfId="76" applyFont="1" applyFill="1" applyAlignment="1">
      <alignment horizontal="center" vertical="center" textRotation="90" wrapText="1"/>
      <protection/>
    </xf>
    <xf numFmtId="0" fontId="1" fillId="2" borderId="10" xfId="76" applyFont="1" applyFill="1" applyBorder="1" applyAlignment="1">
      <alignment horizontal="center" vertical="center" textRotation="90" wrapText="1"/>
      <protection/>
    </xf>
    <xf numFmtId="0" fontId="197" fillId="2" borderId="0" xfId="76" applyFill="1" applyBorder="1" applyAlignment="1">
      <alignment vertical="center"/>
      <protection/>
    </xf>
    <xf numFmtId="0" fontId="72" fillId="2" borderId="10" xfId="64" applyFont="1" applyFill="1" applyBorder="1" applyAlignment="1">
      <alignment horizontal="center" vertical="center" wrapText="1"/>
      <protection/>
    </xf>
    <xf numFmtId="0" fontId="258" fillId="0" borderId="0" xfId="82" applyFont="1" applyAlignment="1">
      <alignment/>
      <protection/>
    </xf>
    <xf numFmtId="0" fontId="258" fillId="0" borderId="0" xfId="82" applyFont="1" applyAlignment="1">
      <alignment horizontal="center"/>
      <protection/>
    </xf>
    <xf numFmtId="0" fontId="74" fillId="2" borderId="10" xfId="64" applyFont="1" applyFill="1" applyBorder="1" applyAlignment="1">
      <alignment horizontal="center" vertical="center" wrapText="1"/>
      <protection/>
    </xf>
    <xf numFmtId="0" fontId="269" fillId="0" borderId="0" xfId="82" applyFont="1" applyAlignment="1">
      <alignment horizontal="center"/>
      <protection/>
    </xf>
    <xf numFmtId="0" fontId="269" fillId="0" borderId="0" xfId="82" applyFont="1" applyAlignment="1">
      <alignment/>
      <protection/>
    </xf>
    <xf numFmtId="0" fontId="256" fillId="0" borderId="0" xfId="82" applyFont="1" applyAlignment="1">
      <alignment/>
      <protection/>
    </xf>
    <xf numFmtId="0" fontId="255" fillId="0" borderId="0" xfId="82" applyFont="1" applyAlignment="1">
      <alignment horizontal="center"/>
      <protection/>
    </xf>
    <xf numFmtId="0" fontId="255" fillId="0" borderId="0" xfId="82" applyFont="1">
      <alignment/>
      <protection/>
    </xf>
    <xf numFmtId="0" fontId="270" fillId="0" borderId="0" xfId="82" applyFont="1" applyAlignment="1">
      <alignment horizontal="center"/>
      <protection/>
    </xf>
    <xf numFmtId="0" fontId="270" fillId="0" borderId="0" xfId="82" applyFont="1" applyAlignment="1">
      <alignment horizontal="right"/>
      <protection/>
    </xf>
    <xf numFmtId="0" fontId="271" fillId="0" borderId="0" xfId="82" applyFont="1" applyAlignment="1">
      <alignment/>
      <protection/>
    </xf>
    <xf numFmtId="0" fontId="271" fillId="0" borderId="0" xfId="82" applyFont="1" applyAlignment="1">
      <alignment horizontal="center"/>
      <protection/>
    </xf>
    <xf numFmtId="0" fontId="272" fillId="0" borderId="0" xfId="82" applyFont="1" applyAlignment="1">
      <alignment/>
      <protection/>
    </xf>
    <xf numFmtId="1" fontId="273" fillId="2" borderId="10" xfId="64" applyNumberFormat="1" applyFont="1" applyFill="1" applyBorder="1" applyAlignment="1">
      <alignment horizontal="center" vertical="center"/>
      <protection/>
    </xf>
    <xf numFmtId="0" fontId="231" fillId="2" borderId="0" xfId="64" applyFont="1" applyFill="1">
      <alignment/>
      <protection/>
    </xf>
    <xf numFmtId="0" fontId="251" fillId="33" borderId="0" xfId="82" applyFont="1" applyFill="1" applyAlignment="1">
      <alignment/>
      <protection/>
    </xf>
    <xf numFmtId="0" fontId="250" fillId="33" borderId="0" xfId="82" applyFont="1" applyFill="1" applyAlignment="1">
      <alignment/>
      <protection/>
    </xf>
    <xf numFmtId="0" fontId="268" fillId="33" borderId="0" xfId="82" applyFont="1" applyFill="1" applyAlignment="1">
      <alignment/>
      <protection/>
    </xf>
    <xf numFmtId="0" fontId="274" fillId="33" borderId="0" xfId="64" applyFont="1" applyFill="1" applyAlignment="1">
      <alignment horizontal="left"/>
      <protection/>
    </xf>
    <xf numFmtId="0" fontId="274" fillId="33" borderId="0" xfId="64" applyFont="1" applyFill="1">
      <alignment/>
      <protection/>
    </xf>
    <xf numFmtId="0" fontId="21" fillId="2" borderId="10" xfId="64" applyFont="1" applyFill="1" applyBorder="1" applyAlignment="1">
      <alignment horizontal="center" vertical="center" wrapText="1"/>
      <protection/>
    </xf>
    <xf numFmtId="0" fontId="275" fillId="0" borderId="0" xfId="64" applyFont="1" applyBorder="1">
      <alignment/>
      <protection/>
    </xf>
    <xf numFmtId="0" fontId="268" fillId="0" borderId="0" xfId="69" applyFont="1" applyBorder="1" applyAlignment="1">
      <alignment horizontal="center"/>
      <protection/>
    </xf>
    <xf numFmtId="1" fontId="35" fillId="2" borderId="10" xfId="69" applyNumberFormat="1" applyFont="1" applyFill="1" applyBorder="1" applyAlignment="1">
      <alignment vertical="center" wrapText="1"/>
      <protection/>
    </xf>
    <xf numFmtId="1" fontId="39" fillId="2" borderId="10" xfId="69" applyNumberFormat="1" applyFont="1" applyFill="1" applyBorder="1" applyAlignment="1">
      <alignment horizontal="center" vertical="center"/>
      <protection/>
    </xf>
    <xf numFmtId="0" fontId="16" fillId="2" borderId="10" xfId="83" applyFont="1" applyFill="1" applyBorder="1" applyAlignment="1">
      <alignment horizontal="center" vertical="top" wrapText="1"/>
      <protection/>
    </xf>
    <xf numFmtId="0" fontId="16" fillId="2" borderId="12" xfId="83" applyFont="1" applyFill="1" applyBorder="1" applyAlignment="1">
      <alignment horizontal="center" vertical="top" wrapText="1"/>
      <protection/>
    </xf>
    <xf numFmtId="0" fontId="16" fillId="2" borderId="25" xfId="83" applyFont="1" applyFill="1" applyBorder="1" applyAlignment="1">
      <alignment horizontal="center" vertical="top" wrapText="1"/>
      <protection/>
    </xf>
    <xf numFmtId="0" fontId="16" fillId="2" borderId="13" xfId="83" applyFont="1" applyFill="1" applyBorder="1" applyAlignment="1">
      <alignment horizontal="center" vertical="top" wrapText="1"/>
      <protection/>
    </xf>
    <xf numFmtId="0" fontId="249" fillId="0" borderId="0" xfId="83" applyFont="1">
      <alignment/>
      <protection/>
    </xf>
    <xf numFmtId="2" fontId="2" fillId="2" borderId="10" xfId="83" applyNumberFormat="1" applyFont="1" applyFill="1" applyBorder="1" applyAlignment="1">
      <alignment horizontal="right" vertical="center"/>
      <protection/>
    </xf>
    <xf numFmtId="0" fontId="2" fillId="2" borderId="0" xfId="83" applyFont="1" applyFill="1">
      <alignment/>
      <protection/>
    </xf>
    <xf numFmtId="175" fontId="59" fillId="2" borderId="10" xfId="64" applyNumberFormat="1" applyFont="1" applyFill="1" applyBorder="1" applyAlignment="1">
      <alignment vertical="center"/>
      <protection/>
    </xf>
    <xf numFmtId="2" fontId="59" fillId="2" borderId="10" xfId="64" applyNumberFormat="1" applyFont="1" applyFill="1" applyBorder="1" applyAlignment="1">
      <alignment vertical="center"/>
      <protection/>
    </xf>
    <xf numFmtId="0" fontId="35" fillId="2" borderId="0" xfId="64" applyFont="1" applyFill="1">
      <alignment/>
      <protection/>
    </xf>
    <xf numFmtId="1" fontId="38" fillId="0" borderId="10" xfId="69" applyNumberFormat="1" applyFont="1" applyBorder="1" applyAlignment="1">
      <alignment horizontal="center" vertical="center" wrapText="1"/>
      <protection/>
    </xf>
    <xf numFmtId="0" fontId="218" fillId="0" borderId="0" xfId="82" applyFont="1" applyBorder="1" applyAlignment="1">
      <alignment vertical="center" wrapText="1"/>
      <protection/>
    </xf>
    <xf numFmtId="0" fontId="39" fillId="7" borderId="10" xfId="82" applyFont="1" applyFill="1" applyBorder="1" applyAlignment="1">
      <alignment horizontal="center" vertical="center" wrapText="1"/>
      <protection/>
    </xf>
    <xf numFmtId="0" fontId="276" fillId="33" borderId="0" xfId="82" applyFont="1" applyFill="1" applyAlignment="1">
      <alignment vertical="center" wrapText="1"/>
      <protection/>
    </xf>
    <xf numFmtId="0" fontId="277" fillId="33" borderId="0" xfId="82" applyFont="1" applyFill="1" applyAlignment="1">
      <alignment vertical="center" wrapText="1"/>
      <protection/>
    </xf>
    <xf numFmtId="0" fontId="277" fillId="33" borderId="0" xfId="82" applyFont="1" applyFill="1" applyBorder="1" applyAlignment="1">
      <alignment vertical="center" wrapText="1"/>
      <protection/>
    </xf>
    <xf numFmtId="0" fontId="278" fillId="33" borderId="0" xfId="82" applyFont="1" applyFill="1" applyBorder="1" applyAlignment="1">
      <alignment horizontal="center" vertical="center" wrapText="1"/>
      <protection/>
    </xf>
    <xf numFmtId="2" fontId="278" fillId="33" borderId="0" xfId="82" applyNumberFormat="1" applyFont="1" applyFill="1" applyBorder="1" applyAlignment="1">
      <alignment horizontal="center" vertical="center" wrapText="1"/>
      <protection/>
    </xf>
    <xf numFmtId="0" fontId="276" fillId="33" borderId="0" xfId="82" applyFont="1" applyFill="1" applyBorder="1" applyAlignment="1">
      <alignment vertical="center" wrapText="1"/>
      <protection/>
    </xf>
    <xf numFmtId="0" fontId="41" fillId="0" borderId="10" xfId="78" applyFont="1" applyBorder="1">
      <alignment/>
      <protection/>
    </xf>
    <xf numFmtId="1" fontId="12" fillId="33" borderId="0" xfId="82" applyNumberFormat="1" applyFont="1" applyFill="1" applyAlignment="1">
      <alignment wrapText="1"/>
      <protection/>
    </xf>
    <xf numFmtId="175" fontId="0" fillId="0" borderId="10" xfId="82" applyNumberFormat="1" applyFont="1" applyBorder="1" applyAlignment="1">
      <alignment vertical="center" wrapText="1"/>
      <protection/>
    </xf>
    <xf numFmtId="175" fontId="0" fillId="33" borderId="10" xfId="82" applyNumberFormat="1" applyFont="1" applyFill="1" applyBorder="1" applyAlignment="1">
      <alignment vertical="center"/>
      <protection/>
    </xf>
    <xf numFmtId="1" fontId="0" fillId="34" borderId="0" xfId="69" applyNumberFormat="1" applyFont="1" applyFill="1">
      <alignment/>
      <protection/>
    </xf>
    <xf numFmtId="2" fontId="47" fillId="33" borderId="0" xfId="69" applyNumberFormat="1" applyFont="1" applyFill="1" applyAlignment="1">
      <alignment vertical="center"/>
      <protection/>
    </xf>
    <xf numFmtId="2" fontId="46" fillId="33" borderId="20" xfId="69" applyNumberFormat="1" applyFont="1" applyFill="1" applyBorder="1" applyAlignment="1">
      <alignment vertical="center"/>
      <protection/>
    </xf>
    <xf numFmtId="2" fontId="46" fillId="33" borderId="0" xfId="69" applyNumberFormat="1" applyFont="1" applyFill="1" applyBorder="1" applyAlignment="1">
      <alignment horizontal="right" vertical="center"/>
      <protection/>
    </xf>
    <xf numFmtId="2" fontId="2" fillId="0" borderId="0" xfId="69" applyNumberFormat="1" applyFont="1" applyAlignment="1">
      <alignment horizontal="center" vertical="center"/>
      <protection/>
    </xf>
    <xf numFmtId="1" fontId="240" fillId="2" borderId="10" xfId="64" applyNumberFormat="1" applyFont="1" applyFill="1" applyBorder="1" applyAlignment="1">
      <alignment horizontal="center" vertical="center"/>
      <protection/>
    </xf>
    <xf numFmtId="1" fontId="46" fillId="33" borderId="0" xfId="69" applyNumberFormat="1" applyFont="1" applyFill="1" applyBorder="1" applyAlignment="1">
      <alignment horizontal="right" vertical="center"/>
      <protection/>
    </xf>
    <xf numFmtId="1" fontId="8" fillId="0" borderId="0" xfId="69" applyNumberFormat="1" applyFont="1" applyAlignment="1">
      <alignment horizontal="center" vertical="center"/>
      <protection/>
    </xf>
    <xf numFmtId="2" fontId="0" fillId="33" borderId="0" xfId="69" applyNumberFormat="1" applyFont="1" applyFill="1" applyAlignment="1">
      <alignment vertical="center"/>
      <protection/>
    </xf>
    <xf numFmtId="1" fontId="8" fillId="33" borderId="0" xfId="69" applyNumberFormat="1" applyFont="1" applyFill="1" applyBorder="1" applyAlignment="1">
      <alignment vertical="center"/>
      <protection/>
    </xf>
    <xf numFmtId="2" fontId="46" fillId="33" borderId="0" xfId="69" applyNumberFormat="1" applyFont="1" applyFill="1" applyBorder="1" applyAlignment="1">
      <alignment vertical="center"/>
      <protection/>
    </xf>
    <xf numFmtId="0" fontId="13" fillId="33" borderId="0" xfId="82" applyFont="1" applyFill="1" applyAlignment="1">
      <alignment horizontal="left" wrapText="1"/>
      <protection/>
    </xf>
    <xf numFmtId="0" fontId="96" fillId="2" borderId="21" xfId="0" applyFont="1" applyFill="1" applyBorder="1" applyAlignment="1">
      <alignment vertical="center"/>
    </xf>
    <xf numFmtId="2" fontId="14" fillId="2" borderId="10" xfId="69" applyNumberFormat="1" applyFont="1" applyFill="1" applyBorder="1" applyAlignment="1">
      <alignment horizontal="right" vertical="center"/>
      <protection/>
    </xf>
    <xf numFmtId="1" fontId="14" fillId="2" borderId="10" xfId="61" applyNumberFormat="1" applyFont="1" applyFill="1" applyBorder="1" applyAlignment="1">
      <alignment horizontal="right" vertical="center"/>
      <protection/>
    </xf>
    <xf numFmtId="0" fontId="2" fillId="0" borderId="20" xfId="69" applyFont="1" applyBorder="1" applyAlignment="1">
      <alignment/>
      <protection/>
    </xf>
    <xf numFmtId="1" fontId="2" fillId="0" borderId="20" xfId="69" applyNumberFormat="1" applyFont="1" applyBorder="1" applyAlignment="1">
      <alignment/>
      <protection/>
    </xf>
    <xf numFmtId="1" fontId="0" fillId="0" borderId="0" xfId="69" applyNumberFormat="1">
      <alignment/>
      <protection/>
    </xf>
    <xf numFmtId="2" fontId="0" fillId="0" borderId="0" xfId="69" applyNumberFormat="1" applyFont="1" applyAlignment="1">
      <alignment vertical="center" wrapText="1"/>
      <protection/>
    </xf>
    <xf numFmtId="1" fontId="43" fillId="33" borderId="0" xfId="82" applyNumberFormat="1" applyFont="1" applyFill="1" applyAlignment="1">
      <alignment vertical="center"/>
      <protection/>
    </xf>
    <xf numFmtId="0" fontId="45" fillId="0" borderId="20" xfId="69" applyFont="1" applyBorder="1" applyAlignment="1">
      <alignment vertical="center"/>
      <protection/>
    </xf>
    <xf numFmtId="0" fontId="43" fillId="0" borderId="12" xfId="69" applyFont="1" applyBorder="1" applyAlignment="1">
      <alignment horizontal="center" vertical="center"/>
      <protection/>
    </xf>
    <xf numFmtId="0" fontId="43" fillId="0" borderId="13" xfId="69" applyFont="1" applyBorder="1" applyAlignment="1">
      <alignment horizontal="center" vertical="center"/>
      <protection/>
    </xf>
    <xf numFmtId="2" fontId="41" fillId="0" borderId="10" xfId="69" applyNumberFormat="1" applyFont="1" applyBorder="1" applyAlignment="1">
      <alignment vertical="center"/>
      <protection/>
    </xf>
    <xf numFmtId="0" fontId="2" fillId="0" borderId="20" xfId="69" applyFont="1" applyBorder="1" applyAlignment="1">
      <alignment vertical="center"/>
      <protection/>
    </xf>
    <xf numFmtId="0" fontId="38" fillId="0" borderId="10" xfId="0" applyFont="1" applyBorder="1" applyAlignment="1" quotePrefix="1">
      <alignment horizontal="center" vertical="center" wrapText="1"/>
    </xf>
    <xf numFmtId="0" fontId="0" fillId="2" borderId="10" xfId="69" applyFont="1" applyFill="1" applyBorder="1" applyAlignment="1">
      <alignment horizontal="center" vertical="center" wrapText="1"/>
      <protection/>
    </xf>
    <xf numFmtId="0" fontId="0" fillId="33" borderId="0" xfId="82" applyFont="1" applyFill="1">
      <alignment/>
      <protection/>
    </xf>
    <xf numFmtId="0" fontId="0" fillId="33" borderId="0" xfId="69" applyFont="1" applyFill="1">
      <alignment/>
      <protection/>
    </xf>
    <xf numFmtId="0" fontId="47" fillId="2" borderId="10" xfId="69" applyFont="1" applyFill="1" applyBorder="1" applyAlignment="1">
      <alignment horizontal="center" vertical="center" wrapText="1"/>
      <protection/>
    </xf>
    <xf numFmtId="0" fontId="2" fillId="33" borderId="0" xfId="69" applyFont="1" applyFill="1" applyBorder="1" applyAlignment="1">
      <alignment horizontal="right"/>
      <protection/>
    </xf>
    <xf numFmtId="0" fontId="97" fillId="33" borderId="21" xfId="69" applyFont="1" applyFill="1" applyBorder="1" applyAlignment="1">
      <alignment horizontal="right" vertical="center"/>
      <protection/>
    </xf>
    <xf numFmtId="0" fontId="43" fillId="0" borderId="10" xfId="69" applyFont="1" applyBorder="1" applyAlignment="1">
      <alignment vertical="center" wrapText="1"/>
      <protection/>
    </xf>
    <xf numFmtId="0" fontId="12" fillId="0" borderId="10" xfId="69" applyFont="1" applyBorder="1" applyAlignment="1">
      <alignment vertical="center"/>
      <protection/>
    </xf>
    <xf numFmtId="0" fontId="100" fillId="33" borderId="21" xfId="60" applyFont="1" applyFill="1" applyBorder="1">
      <alignment/>
      <protection/>
    </xf>
    <xf numFmtId="1" fontId="14" fillId="2" borderId="10" xfId="69" applyNumberFormat="1" applyFont="1" applyFill="1" applyBorder="1" applyAlignment="1">
      <alignment vertical="center"/>
      <protection/>
    </xf>
    <xf numFmtId="2" fontId="0" fillId="33" borderId="0" xfId="82" applyNumberFormat="1" applyFont="1" applyFill="1">
      <alignment/>
      <protection/>
    </xf>
    <xf numFmtId="0" fontId="28" fillId="2" borderId="10" xfId="69" applyFont="1" applyFill="1" applyBorder="1" applyAlignment="1">
      <alignment horizontal="center" vertical="center" wrapText="1"/>
      <protection/>
    </xf>
    <xf numFmtId="0" fontId="39" fillId="2" borderId="10" xfId="69" applyFont="1" applyFill="1" applyBorder="1" applyAlignment="1">
      <alignment horizontal="center" vertical="center"/>
      <protection/>
    </xf>
    <xf numFmtId="0" fontId="28" fillId="0" borderId="10" xfId="69" applyFont="1" applyBorder="1" applyAlignment="1" quotePrefix="1">
      <alignment horizontal="center" vertical="center" wrapText="1"/>
      <protection/>
    </xf>
    <xf numFmtId="2" fontId="28" fillId="0" borderId="10" xfId="69" applyNumberFormat="1" applyFont="1" applyBorder="1" applyAlignment="1">
      <alignment horizontal="center" vertical="center" wrapText="1"/>
      <protection/>
    </xf>
    <xf numFmtId="2" fontId="28" fillId="0" borderId="10" xfId="69" applyNumberFormat="1" applyFont="1" applyBorder="1" applyAlignment="1" quotePrefix="1">
      <alignment horizontal="center" vertical="center" wrapText="1"/>
      <protection/>
    </xf>
    <xf numFmtId="0" fontId="46" fillId="0" borderId="10" xfId="69" applyFont="1" applyBorder="1" applyAlignment="1">
      <alignment horizontal="left" vertical="center" wrapText="1"/>
      <protection/>
    </xf>
    <xf numFmtId="0" fontId="89" fillId="0" borderId="10" xfId="69" applyFont="1" applyBorder="1" applyAlignment="1">
      <alignment horizontal="left" vertical="center" wrapText="1"/>
      <protection/>
    </xf>
    <xf numFmtId="0" fontId="47" fillId="33" borderId="10" xfId="69" applyFont="1" applyFill="1" applyBorder="1" applyAlignment="1">
      <alignment vertical="center"/>
      <protection/>
    </xf>
    <xf numFmtId="0" fontId="41" fillId="0" borderId="10" xfId="69" applyFont="1" applyBorder="1" applyAlignment="1">
      <alignment horizontal="right" vertical="center"/>
      <protection/>
    </xf>
    <xf numFmtId="2" fontId="43" fillId="0" borderId="10" xfId="69" applyNumberFormat="1" applyFont="1" applyBorder="1" applyAlignment="1">
      <alignment horizontal="right" vertical="center"/>
      <protection/>
    </xf>
    <xf numFmtId="0" fontId="43" fillId="0" borderId="10" xfId="69" applyFont="1" applyBorder="1" applyAlignment="1">
      <alignment horizontal="right" vertical="center"/>
      <protection/>
    </xf>
    <xf numFmtId="1" fontId="39" fillId="2" borderId="10" xfId="69" applyNumberFormat="1" applyFont="1" applyFill="1" applyBorder="1" applyAlignment="1">
      <alignment horizontal="right" vertical="center"/>
      <protection/>
    </xf>
    <xf numFmtId="1" fontId="35" fillId="39" borderId="10" xfId="69" applyNumberFormat="1" applyFont="1" applyFill="1" applyBorder="1" applyAlignment="1">
      <alignment vertical="center"/>
      <protection/>
    </xf>
    <xf numFmtId="0" fontId="35" fillId="39" borderId="12" xfId="69" applyFont="1" applyFill="1" applyBorder="1" applyAlignment="1">
      <alignment vertical="center"/>
      <protection/>
    </xf>
    <xf numFmtId="2" fontId="35" fillId="39" borderId="10" xfId="69" applyNumberFormat="1" applyFont="1" applyFill="1" applyBorder="1" applyAlignment="1">
      <alignment vertical="center"/>
      <protection/>
    </xf>
    <xf numFmtId="1" fontId="35" fillId="39" borderId="10" xfId="69" applyNumberFormat="1" applyFont="1" applyFill="1" applyBorder="1" applyAlignment="1">
      <alignment horizontal="right" vertical="center"/>
      <protection/>
    </xf>
    <xf numFmtId="2" fontId="14" fillId="39" borderId="10" xfId="69" applyNumberFormat="1" applyFont="1" applyFill="1" applyBorder="1" applyAlignment="1">
      <alignment horizontal="right" vertical="center"/>
      <protection/>
    </xf>
    <xf numFmtId="0" fontId="273" fillId="0" borderId="10" xfId="64" applyFont="1" applyBorder="1">
      <alignment/>
      <protection/>
    </xf>
    <xf numFmtId="0" fontId="264" fillId="2" borderId="10" xfId="64" applyFont="1" applyFill="1" applyBorder="1" applyAlignment="1">
      <alignment vertical="center"/>
      <protection/>
    </xf>
    <xf numFmtId="2" fontId="264" fillId="2" borderId="10" xfId="64" applyNumberFormat="1" applyFont="1" applyFill="1" applyBorder="1" applyAlignment="1">
      <alignment vertical="center"/>
      <protection/>
    </xf>
    <xf numFmtId="2" fontId="273" fillId="0" borderId="10" xfId="64" applyNumberFormat="1" applyFont="1" applyBorder="1">
      <alignment/>
      <protection/>
    </xf>
    <xf numFmtId="0" fontId="35" fillId="0" borderId="0" xfId="69" applyFont="1" applyAlignment="1">
      <alignment horizontal="right" wrapText="1"/>
      <protection/>
    </xf>
    <xf numFmtId="2" fontId="41" fillId="0" borderId="0" xfId="69" applyNumberFormat="1" applyFont="1" applyAlignment="1">
      <alignment/>
      <protection/>
    </xf>
    <xf numFmtId="1" fontId="11" fillId="0" borderId="10" xfId="69" applyNumberFormat="1" applyFont="1" applyBorder="1" applyAlignment="1">
      <alignment horizontal="right" vertical="center"/>
      <protection/>
    </xf>
    <xf numFmtId="0" fontId="41" fillId="33" borderId="10" xfId="69" applyFont="1" applyFill="1" applyBorder="1" applyAlignment="1">
      <alignment horizontal="right" vertical="center"/>
      <protection/>
    </xf>
    <xf numFmtId="175" fontId="39" fillId="2" borderId="10" xfId="69" applyNumberFormat="1" applyFont="1" applyFill="1" applyBorder="1" applyAlignment="1">
      <alignment horizontal="right" vertical="center"/>
      <protection/>
    </xf>
    <xf numFmtId="175" fontId="35" fillId="39" borderId="10" xfId="69" applyNumberFormat="1" applyFont="1" applyFill="1" applyBorder="1" applyAlignment="1">
      <alignment vertical="center"/>
      <protection/>
    </xf>
    <xf numFmtId="0" fontId="33" fillId="2" borderId="0" xfId="0" applyFont="1" applyFill="1" applyAlignment="1">
      <alignment horizontal="center" wrapText="1"/>
    </xf>
    <xf numFmtId="0" fontId="279" fillId="2" borderId="0" xfId="0" applyFont="1" applyFill="1" applyAlignment="1">
      <alignment horizontal="center"/>
    </xf>
    <xf numFmtId="0" fontId="14" fillId="0" borderId="0" xfId="0" applyFont="1" applyAlignment="1">
      <alignment horizontal="center"/>
    </xf>
    <xf numFmtId="0" fontId="280" fillId="0" borderId="0" xfId="0" applyFont="1" applyAlignment="1">
      <alignment horizontal="center" wrapText="1"/>
    </xf>
    <xf numFmtId="0" fontId="36" fillId="0" borderId="0" xfId="82" applyFont="1" applyAlignment="1">
      <alignment horizontal="right" vertical="center" wrapText="1"/>
      <protection/>
    </xf>
    <xf numFmtId="0" fontId="218" fillId="0" borderId="0" xfId="82" applyFont="1" applyAlignment="1">
      <alignment horizontal="center" vertical="center" wrapText="1"/>
      <protection/>
    </xf>
    <xf numFmtId="0" fontId="281" fillId="0" borderId="0" xfId="82" applyFont="1" applyAlignment="1">
      <alignment horizontal="center" vertical="center" wrapText="1"/>
      <protection/>
    </xf>
    <xf numFmtId="0" fontId="282" fillId="0" borderId="0" xfId="82" applyFont="1" applyAlignment="1">
      <alignment horizontal="left" vertical="center" wrapText="1"/>
      <protection/>
    </xf>
    <xf numFmtId="0" fontId="35" fillId="0" borderId="10" xfId="82" applyFont="1" applyFill="1" applyBorder="1" applyAlignment="1">
      <alignment horizontal="center" vertical="center" wrapText="1"/>
      <protection/>
    </xf>
    <xf numFmtId="0" fontId="35" fillId="0" borderId="0" xfId="82" applyFont="1" applyAlignment="1">
      <alignment horizontal="left" vertical="center" wrapText="1"/>
      <protection/>
    </xf>
    <xf numFmtId="0" fontId="35" fillId="0" borderId="10" xfId="82" applyFont="1" applyBorder="1" applyAlignment="1">
      <alignment horizontal="center" vertical="center" wrapText="1"/>
      <protection/>
    </xf>
    <xf numFmtId="0" fontId="38" fillId="33" borderId="10" xfId="82" applyFont="1" applyFill="1" applyBorder="1" applyAlignment="1">
      <alignment horizontal="center" vertical="center" wrapText="1"/>
      <protection/>
    </xf>
    <xf numFmtId="0" fontId="35" fillId="0" borderId="0" xfId="82" applyFont="1" applyAlignment="1">
      <alignment horizontal="center" vertical="center" wrapText="1"/>
      <protection/>
    </xf>
    <xf numFmtId="0" fontId="39" fillId="0" borderId="12" xfId="82" applyFont="1" applyBorder="1" applyAlignment="1">
      <alignment horizontal="center" vertical="center" wrapText="1"/>
      <protection/>
    </xf>
    <xf numFmtId="0" fontId="39" fillId="0" borderId="13" xfId="82" applyFont="1" applyBorder="1" applyAlignment="1">
      <alignment horizontal="center" vertical="center" wrapText="1"/>
      <protection/>
    </xf>
    <xf numFmtId="0" fontId="37" fillId="0" borderId="10" xfId="82" applyFont="1" applyBorder="1" applyAlignment="1" quotePrefix="1">
      <alignment horizontal="center" vertical="center" wrapText="1"/>
      <protection/>
    </xf>
    <xf numFmtId="0" fontId="35" fillId="0" borderId="12" xfId="82" applyFont="1" applyBorder="1" applyAlignment="1">
      <alignment horizontal="center" vertical="center" wrapText="1"/>
      <protection/>
    </xf>
    <xf numFmtId="0" fontId="35" fillId="0" borderId="13" xfId="82" applyFont="1" applyBorder="1" applyAlignment="1">
      <alignment horizontal="center" vertical="center" wrapText="1"/>
      <protection/>
    </xf>
    <xf numFmtId="0" fontId="37" fillId="0" borderId="12" xfId="82" applyFont="1" applyBorder="1" applyAlignment="1" quotePrefix="1">
      <alignment horizontal="center" vertical="center" wrapText="1"/>
      <protection/>
    </xf>
    <xf numFmtId="0" fontId="37" fillId="0" borderId="13" xfId="82" applyFont="1" applyBorder="1" applyAlignment="1" quotePrefix="1">
      <alignment horizontal="center" vertical="center" wrapText="1"/>
      <protection/>
    </xf>
    <xf numFmtId="0" fontId="218" fillId="0" borderId="0" xfId="82" applyFont="1" applyBorder="1" applyAlignment="1">
      <alignment horizontal="left" vertical="center" wrapText="1"/>
      <protection/>
    </xf>
    <xf numFmtId="0" fontId="41" fillId="0" borderId="12" xfId="82" applyFont="1" applyBorder="1" applyAlignment="1">
      <alignment horizontal="center" vertical="center" wrapText="1"/>
      <protection/>
    </xf>
    <xf numFmtId="0" fontId="218" fillId="0" borderId="0" xfId="82" applyFont="1" applyAlignment="1">
      <alignment horizontal="left" vertical="center" wrapText="1"/>
      <protection/>
    </xf>
    <xf numFmtId="0" fontId="37" fillId="0" borderId="25" xfId="82" applyFont="1" applyBorder="1" applyAlignment="1" quotePrefix="1">
      <alignment horizontal="center" vertical="center" wrapText="1"/>
      <protection/>
    </xf>
    <xf numFmtId="0" fontId="41" fillId="33" borderId="10" xfId="82" applyFont="1" applyFill="1" applyBorder="1" applyAlignment="1">
      <alignment horizontal="center" vertical="center" wrapText="1"/>
      <protection/>
    </xf>
    <xf numFmtId="0" fontId="35" fillId="0" borderId="12" xfId="82" applyFont="1" applyBorder="1" applyAlignment="1">
      <alignment horizontal="left" vertical="center" wrapText="1"/>
      <protection/>
    </xf>
    <xf numFmtId="0" fontId="35" fillId="0" borderId="25" xfId="82" applyFont="1" applyBorder="1" applyAlignment="1">
      <alignment horizontal="left" vertical="center" wrapText="1"/>
      <protection/>
    </xf>
    <xf numFmtId="0" fontId="35" fillId="0" borderId="13" xfId="82" applyFont="1" applyBorder="1" applyAlignment="1">
      <alignment horizontal="left" vertical="center" wrapText="1"/>
      <protection/>
    </xf>
    <xf numFmtId="0" fontId="41" fillId="0" borderId="13" xfId="82" applyFont="1" applyBorder="1" applyAlignment="1">
      <alignment horizontal="center" vertical="center" wrapText="1"/>
      <protection/>
    </xf>
    <xf numFmtId="0" fontId="0" fillId="0" borderId="13" xfId="69" applyBorder="1" applyAlignment="1">
      <alignment/>
      <protection/>
    </xf>
    <xf numFmtId="0" fontId="41" fillId="33" borderId="12" xfId="82" applyFont="1" applyFill="1" applyBorder="1" applyAlignment="1">
      <alignment horizontal="center" vertical="center" wrapText="1"/>
      <protection/>
    </xf>
    <xf numFmtId="0" fontId="41" fillId="33" borderId="13" xfId="82" applyFont="1" applyFill="1" applyBorder="1" applyAlignment="1">
      <alignment horizontal="center" vertical="center" wrapText="1"/>
      <protection/>
    </xf>
    <xf numFmtId="2" fontId="41" fillId="0" borderId="12" xfId="82" applyNumberFormat="1" applyFont="1" applyBorder="1" applyAlignment="1">
      <alignment horizontal="center" vertical="center" wrapText="1"/>
      <protection/>
    </xf>
    <xf numFmtId="2" fontId="0" fillId="0" borderId="13" xfId="69" applyNumberFormat="1" applyBorder="1" applyAlignment="1">
      <alignment/>
      <protection/>
    </xf>
    <xf numFmtId="2" fontId="41" fillId="0" borderId="13" xfId="82" applyNumberFormat="1" applyFont="1" applyBorder="1" applyAlignment="1">
      <alignment horizontal="center" vertical="center" wrapText="1"/>
      <protection/>
    </xf>
    <xf numFmtId="0" fontId="35" fillId="33" borderId="10" xfId="82" applyFont="1" applyFill="1" applyBorder="1" applyAlignment="1">
      <alignment horizontal="center" vertical="center" wrapText="1"/>
      <protection/>
    </xf>
    <xf numFmtId="0" fontId="35" fillId="0" borderId="10" xfId="82" applyFont="1" applyBorder="1" applyAlignment="1">
      <alignment horizontal="left" vertical="center" wrapText="1"/>
      <protection/>
    </xf>
    <xf numFmtId="0" fontId="41" fillId="0" borderId="0" xfId="82" applyFont="1" applyBorder="1" applyAlignment="1">
      <alignment horizontal="center" vertical="center" wrapText="1"/>
      <protection/>
    </xf>
    <xf numFmtId="2" fontId="41" fillId="33" borderId="10" xfId="82" applyNumberFormat="1" applyFont="1" applyFill="1" applyBorder="1" applyAlignment="1">
      <alignment horizontal="center" vertical="center" wrapText="1"/>
      <protection/>
    </xf>
    <xf numFmtId="0" fontId="41" fillId="0" borderId="10" xfId="82" applyFont="1" applyBorder="1" applyAlignment="1">
      <alignment horizontal="center" vertical="center" wrapText="1"/>
      <protection/>
    </xf>
    <xf numFmtId="0" fontId="218" fillId="40" borderId="17" xfId="82" applyFont="1" applyFill="1" applyBorder="1" applyAlignment="1">
      <alignment horizontal="left" vertical="center" wrapText="1"/>
      <protection/>
    </xf>
    <xf numFmtId="0" fontId="2" fillId="33" borderId="0" xfId="69" applyFont="1" applyFill="1" applyAlignment="1">
      <alignment horizontal="center"/>
      <protection/>
    </xf>
    <xf numFmtId="0" fontId="283" fillId="33" borderId="0" xfId="69" applyFont="1" applyFill="1" applyAlignment="1">
      <alignment horizontal="center"/>
      <protection/>
    </xf>
    <xf numFmtId="0" fontId="284" fillId="33" borderId="0" xfId="69" applyFont="1" applyFill="1" applyAlignment="1">
      <alignment horizontal="center"/>
      <protection/>
    </xf>
    <xf numFmtId="0" fontId="285" fillId="33" borderId="0" xfId="69" applyFont="1" applyFill="1" applyAlignment="1">
      <alignment horizontal="center"/>
      <protection/>
    </xf>
    <xf numFmtId="0" fontId="220" fillId="33" borderId="0" xfId="69" applyFont="1" applyFill="1" applyAlignment="1">
      <alignment horizontal="left"/>
      <protection/>
    </xf>
    <xf numFmtId="0" fontId="228" fillId="33" borderId="17" xfId="69" applyFont="1" applyFill="1" applyBorder="1" applyAlignment="1">
      <alignment horizontal="center"/>
      <protection/>
    </xf>
    <xf numFmtId="0" fontId="2" fillId="33" borderId="0" xfId="69" applyFont="1" applyFill="1" applyAlignment="1">
      <alignment horizontal="left" vertical="top" wrapText="1"/>
      <protection/>
    </xf>
    <xf numFmtId="0" fontId="227" fillId="2" borderId="15" xfId="69" applyFont="1" applyFill="1" applyBorder="1" applyAlignment="1">
      <alignment vertical="center"/>
      <protection/>
    </xf>
    <xf numFmtId="0" fontId="227" fillId="2" borderId="14" xfId="69" applyFont="1" applyFill="1" applyBorder="1" applyAlignment="1">
      <alignment vertical="center"/>
      <protection/>
    </xf>
    <xf numFmtId="0" fontId="227" fillId="2" borderId="26" xfId="69" applyFont="1" applyFill="1" applyBorder="1" applyAlignment="1">
      <alignment horizontal="center" vertical="center" wrapText="1"/>
      <protection/>
    </xf>
    <xf numFmtId="0" fontId="227" fillId="2" borderId="20" xfId="69" applyFont="1" applyFill="1" applyBorder="1" applyAlignment="1">
      <alignment horizontal="center" vertical="center" wrapText="1"/>
      <protection/>
    </xf>
    <xf numFmtId="0" fontId="227" fillId="2" borderId="28" xfId="69" applyFont="1" applyFill="1" applyBorder="1" applyAlignment="1">
      <alignment horizontal="center" vertical="center" wrapText="1"/>
      <protection/>
    </xf>
    <xf numFmtId="0" fontId="227" fillId="2" borderId="18" xfId="69" applyFont="1" applyFill="1" applyBorder="1" applyAlignment="1">
      <alignment horizontal="center" vertical="center" wrapText="1"/>
      <protection/>
    </xf>
    <xf numFmtId="0" fontId="227" fillId="2" borderId="17" xfId="69" applyFont="1" applyFill="1" applyBorder="1" applyAlignment="1">
      <alignment horizontal="center" vertical="center" wrapText="1"/>
      <protection/>
    </xf>
    <xf numFmtId="0" fontId="227" fillId="2" borderId="29" xfId="69" applyFont="1" applyFill="1" applyBorder="1" applyAlignment="1">
      <alignment horizontal="center" vertical="center" wrapText="1"/>
      <protection/>
    </xf>
    <xf numFmtId="0" fontId="227" fillId="2" borderId="26" xfId="69" applyFont="1" applyFill="1" applyBorder="1" applyAlignment="1">
      <alignment horizontal="center"/>
      <protection/>
    </xf>
    <xf numFmtId="0" fontId="227" fillId="2" borderId="20" xfId="69" applyFont="1" applyFill="1" applyBorder="1" applyAlignment="1">
      <alignment horizontal="center"/>
      <protection/>
    </xf>
    <xf numFmtId="0" fontId="227" fillId="2" borderId="28" xfId="69" applyFont="1" applyFill="1" applyBorder="1" applyAlignment="1">
      <alignment horizontal="center"/>
      <protection/>
    </xf>
    <xf numFmtId="0" fontId="227" fillId="2" borderId="12" xfId="69" applyFont="1" applyFill="1" applyBorder="1" applyAlignment="1">
      <alignment horizontal="center"/>
      <protection/>
    </xf>
    <xf numFmtId="0" fontId="227" fillId="2" borderId="25" xfId="69" applyFont="1" applyFill="1" applyBorder="1" applyAlignment="1">
      <alignment horizontal="center"/>
      <protection/>
    </xf>
    <xf numFmtId="0" fontId="227" fillId="2" borderId="13" xfId="69" applyFont="1" applyFill="1" applyBorder="1" applyAlignment="1">
      <alignment horizontal="center"/>
      <protection/>
    </xf>
    <xf numFmtId="0" fontId="227" fillId="2" borderId="10" xfId="69" applyFont="1" applyFill="1" applyBorder="1" applyAlignment="1">
      <alignment horizontal="center"/>
      <protection/>
    </xf>
    <xf numFmtId="0" fontId="14" fillId="33" borderId="0" xfId="69" applyFont="1" applyFill="1" applyAlignment="1">
      <alignment horizontal="left" vertical="center"/>
      <protection/>
    </xf>
    <xf numFmtId="0" fontId="35" fillId="33" borderId="0" xfId="82" applyFont="1" applyFill="1" applyAlignment="1">
      <alignment horizontal="left" vertical="center" wrapText="1"/>
      <protection/>
    </xf>
    <xf numFmtId="0" fontId="2" fillId="41" borderId="12" xfId="82" applyFont="1" applyFill="1" applyBorder="1" applyAlignment="1">
      <alignment horizontal="center" vertical="center" wrapText="1"/>
      <protection/>
    </xf>
    <xf numFmtId="0" fontId="2" fillId="41" borderId="13" xfId="82" applyFont="1" applyFill="1" applyBorder="1" applyAlignment="1">
      <alignment horizontal="center" vertical="center" wrapText="1"/>
      <protection/>
    </xf>
    <xf numFmtId="0" fontId="2" fillId="33" borderId="0" xfId="69" applyFont="1" applyFill="1" applyAlignment="1">
      <alignment horizontal="left"/>
      <protection/>
    </xf>
    <xf numFmtId="0" fontId="286" fillId="41" borderId="12" xfId="82" applyFont="1" applyFill="1" applyBorder="1" applyAlignment="1">
      <alignment horizontal="left" vertical="center" wrapText="1"/>
      <protection/>
    </xf>
    <xf numFmtId="0" fontId="286" fillId="41" borderId="13" xfId="82" applyFont="1" applyFill="1" applyBorder="1" applyAlignment="1">
      <alignment horizontal="left" vertical="center" wrapText="1"/>
      <protection/>
    </xf>
    <xf numFmtId="0" fontId="287" fillId="33" borderId="20" xfId="69" applyFont="1" applyFill="1" applyBorder="1" applyAlignment="1">
      <alignment horizontal="left" vertical="center"/>
      <protection/>
    </xf>
    <xf numFmtId="0" fontId="14" fillId="2" borderId="10" xfId="85" applyFont="1" applyFill="1" applyBorder="1" applyAlignment="1">
      <alignment horizontal="center" vertical="center" wrapText="1"/>
      <protection/>
    </xf>
    <xf numFmtId="0" fontId="14" fillId="2" borderId="26" xfId="85" applyFont="1" applyFill="1" applyBorder="1" applyAlignment="1">
      <alignment horizontal="center" vertical="center" wrapText="1"/>
      <protection/>
    </xf>
    <xf numFmtId="0" fontId="14" fillId="2" borderId="20" xfId="85" applyFont="1" applyFill="1" applyBorder="1" applyAlignment="1">
      <alignment horizontal="center" vertical="center" wrapText="1"/>
      <protection/>
    </xf>
    <xf numFmtId="0" fontId="14" fillId="2" borderId="28" xfId="85" applyFont="1" applyFill="1" applyBorder="1" applyAlignment="1">
      <alignment horizontal="center" vertical="center" wrapText="1"/>
      <protection/>
    </xf>
    <xf numFmtId="0" fontId="14" fillId="2" borderId="15" xfId="85" applyFont="1" applyFill="1" applyBorder="1" applyAlignment="1">
      <alignment horizontal="center" vertical="center" wrapText="1"/>
      <protection/>
    </xf>
    <xf numFmtId="0" fontId="14" fillId="2" borderId="14" xfId="85" applyFont="1" applyFill="1" applyBorder="1" applyAlignment="1">
      <alignment horizontal="center" vertical="center" wrapText="1"/>
      <protection/>
    </xf>
    <xf numFmtId="0" fontId="224" fillId="0" borderId="0" xfId="82" applyFont="1" applyAlignment="1">
      <alignment horizontal="center"/>
      <protection/>
    </xf>
    <xf numFmtId="2" fontId="288" fillId="0" borderId="20" xfId="85" applyNumberFormat="1" applyFont="1" applyBorder="1" applyAlignment="1">
      <alignment horizontal="center" vertical="center" wrapText="1"/>
      <protection/>
    </xf>
    <xf numFmtId="2" fontId="288" fillId="0" borderId="28" xfId="85" applyNumberFormat="1" applyFont="1" applyBorder="1" applyAlignment="1">
      <alignment horizontal="center" vertical="center" wrapText="1"/>
      <protection/>
    </xf>
    <xf numFmtId="2" fontId="288" fillId="0" borderId="0" xfId="85" applyNumberFormat="1" applyFont="1" applyBorder="1" applyAlignment="1">
      <alignment horizontal="center" vertical="center" wrapText="1"/>
      <protection/>
    </xf>
    <xf numFmtId="2" fontId="288" fillId="0" borderId="30" xfId="85" applyNumberFormat="1" applyFont="1" applyBorder="1" applyAlignment="1">
      <alignment horizontal="center" vertical="center" wrapText="1"/>
      <protection/>
    </xf>
    <xf numFmtId="2" fontId="288" fillId="0" borderId="17" xfId="85" applyNumberFormat="1" applyFont="1" applyBorder="1" applyAlignment="1">
      <alignment horizontal="center" vertical="center" wrapText="1"/>
      <protection/>
    </xf>
    <xf numFmtId="2" fontId="288" fillId="0" borderId="29" xfId="85" applyNumberFormat="1" applyFont="1" applyBorder="1" applyAlignment="1">
      <alignment horizontal="center" vertical="center" wrapText="1"/>
      <protection/>
    </xf>
    <xf numFmtId="0" fontId="223" fillId="0" borderId="0" xfId="82" applyFont="1" applyAlignment="1">
      <alignment horizontal="center"/>
      <protection/>
    </xf>
    <xf numFmtId="0" fontId="284" fillId="0" borderId="0" xfId="82" applyFont="1" applyAlignment="1">
      <alignment horizontal="center" vertical="center"/>
      <protection/>
    </xf>
    <xf numFmtId="0" fontId="6" fillId="0" borderId="0" xfId="82" applyFont="1" applyAlignment="1">
      <alignment horizontal="center"/>
      <protection/>
    </xf>
    <xf numFmtId="0" fontId="5" fillId="0" borderId="0" xfId="82" applyFont="1" applyAlignment="1">
      <alignment horizontal="center"/>
      <protection/>
    </xf>
    <xf numFmtId="0" fontId="2" fillId="0" borderId="0" xfId="85" applyFont="1" applyAlignment="1">
      <alignment horizontal="left"/>
      <protection/>
    </xf>
    <xf numFmtId="0" fontId="2" fillId="0" borderId="17" xfId="85" applyFont="1" applyBorder="1" applyAlignment="1">
      <alignment horizontal="center"/>
      <protection/>
    </xf>
    <xf numFmtId="0" fontId="39" fillId="0" borderId="0" xfId="82" applyFont="1" applyAlignment="1">
      <alignment horizontal="left" vertical="center" wrapText="1"/>
      <protection/>
    </xf>
    <xf numFmtId="0" fontId="0" fillId="0" borderId="12" xfId="85" applyBorder="1" applyAlignment="1">
      <alignment horizontal="left" vertical="center"/>
      <protection/>
    </xf>
    <xf numFmtId="0" fontId="0" fillId="0" borderId="25" xfId="85" applyBorder="1" applyAlignment="1">
      <alignment horizontal="left" vertical="center"/>
      <protection/>
    </xf>
    <xf numFmtId="0" fontId="0" fillId="0" borderId="13" xfId="85" applyBorder="1" applyAlignment="1">
      <alignment horizontal="left" vertical="center"/>
      <protection/>
    </xf>
    <xf numFmtId="0" fontId="6" fillId="33" borderId="12" xfId="85" applyFont="1" applyFill="1" applyBorder="1" applyAlignment="1">
      <alignment horizontal="center" vertical="center" wrapText="1"/>
      <protection/>
    </xf>
    <xf numFmtId="0" fontId="6" fillId="33" borderId="13" xfId="85" applyFont="1" applyFill="1" applyBorder="1" applyAlignment="1">
      <alignment horizontal="center" vertical="center" wrapText="1"/>
      <protection/>
    </xf>
    <xf numFmtId="0" fontId="14" fillId="33" borderId="12" xfId="85" applyFont="1" applyFill="1" applyBorder="1" applyAlignment="1">
      <alignment horizontal="left" vertical="center" wrapText="1"/>
      <protection/>
    </xf>
    <xf numFmtId="0" fontId="14" fillId="33" borderId="13" xfId="85" applyFont="1" applyFill="1" applyBorder="1" applyAlignment="1">
      <alignment horizontal="left" vertical="center" wrapText="1"/>
      <protection/>
    </xf>
    <xf numFmtId="2" fontId="0" fillId="0" borderId="12" xfId="85" applyNumberFormat="1" applyFont="1" applyBorder="1" applyAlignment="1">
      <alignment horizontal="left" vertical="center" wrapText="1"/>
      <protection/>
    </xf>
    <xf numFmtId="2" fontId="0" fillId="0" borderId="25" xfId="85" applyNumberFormat="1" applyFont="1" applyBorder="1" applyAlignment="1">
      <alignment horizontal="left" vertical="center" wrapText="1"/>
      <protection/>
    </xf>
    <xf numFmtId="2" fontId="0" fillId="0" borderId="13" xfId="85" applyNumberFormat="1" applyFont="1" applyBorder="1" applyAlignment="1">
      <alignment horizontal="left" vertical="center" wrapText="1"/>
      <protection/>
    </xf>
    <xf numFmtId="2" fontId="46" fillId="0" borderId="10" xfId="85" applyNumberFormat="1" applyFont="1" applyBorder="1" applyAlignment="1">
      <alignment horizontal="left" vertical="center" wrapText="1"/>
      <protection/>
    </xf>
    <xf numFmtId="0" fontId="237" fillId="0" borderId="0" xfId="82" applyFont="1" applyAlignment="1">
      <alignment horizontal="left" vertical="center"/>
      <protection/>
    </xf>
    <xf numFmtId="0" fontId="47" fillId="37" borderId="12" xfId="82" applyFont="1" applyFill="1" applyBorder="1" applyAlignment="1">
      <alignment horizontal="center" vertical="center"/>
      <protection/>
    </xf>
    <xf numFmtId="0" fontId="47" fillId="37" borderId="13" xfId="82" applyFont="1" applyFill="1" applyBorder="1" applyAlignment="1">
      <alignment horizontal="center" vertical="center"/>
      <protection/>
    </xf>
    <xf numFmtId="0" fontId="227" fillId="5" borderId="10" xfId="82" applyFont="1" applyFill="1" applyBorder="1" applyAlignment="1">
      <alignment horizontal="center" vertical="center" wrapText="1"/>
      <protection/>
    </xf>
    <xf numFmtId="0" fontId="47" fillId="0" borderId="17" xfId="82" applyFont="1" applyBorder="1" applyAlignment="1">
      <alignment horizontal="left"/>
      <protection/>
    </xf>
    <xf numFmtId="0" fontId="40" fillId="0" borderId="10" xfId="82" applyFont="1" applyBorder="1" applyAlignment="1">
      <alignment horizontal="left"/>
      <protection/>
    </xf>
    <xf numFmtId="0" fontId="53" fillId="0" borderId="17" xfId="82" applyFont="1" applyBorder="1" applyAlignment="1">
      <alignment horizontal="right"/>
      <protection/>
    </xf>
    <xf numFmtId="0" fontId="35" fillId="33" borderId="0" xfId="82" applyFont="1" applyFill="1" applyAlignment="1">
      <alignment horizontal="left" vertical="top" wrapText="1"/>
      <protection/>
    </xf>
    <xf numFmtId="0" fontId="43" fillId="33" borderId="15" xfId="82" applyFont="1" applyFill="1" applyBorder="1" applyAlignment="1">
      <alignment horizontal="center" vertical="center"/>
      <protection/>
    </xf>
    <xf numFmtId="0" fontId="43" fillId="33" borderId="16" xfId="82" applyFont="1" applyFill="1" applyBorder="1" applyAlignment="1">
      <alignment horizontal="center" vertical="center"/>
      <protection/>
    </xf>
    <xf numFmtId="0" fontId="43" fillId="33" borderId="14" xfId="82" applyFont="1" applyFill="1" applyBorder="1" applyAlignment="1">
      <alignment horizontal="center" vertical="center"/>
      <protection/>
    </xf>
    <xf numFmtId="0" fontId="47" fillId="5" borderId="10" xfId="82" applyFont="1" applyFill="1" applyBorder="1" applyAlignment="1">
      <alignment horizontal="center" vertical="center" wrapText="1"/>
      <protection/>
    </xf>
    <xf numFmtId="0" fontId="39" fillId="0" borderId="0" xfId="82" applyFont="1" applyAlignment="1">
      <alignment horizontal="center"/>
      <protection/>
    </xf>
    <xf numFmtId="0" fontId="51" fillId="0" borderId="0" xfId="82" applyFont="1" applyAlignment="1">
      <alignment horizontal="center"/>
      <protection/>
    </xf>
    <xf numFmtId="0" fontId="39" fillId="0" borderId="0" xfId="82" applyFont="1" applyAlignment="1">
      <alignment horizontal="center" wrapText="1"/>
      <protection/>
    </xf>
    <xf numFmtId="0" fontId="50" fillId="0" borderId="0" xfId="82" applyFont="1" applyAlignment="1">
      <alignment horizontal="center"/>
      <protection/>
    </xf>
    <xf numFmtId="0" fontId="248" fillId="33" borderId="0" xfId="69" applyFont="1" applyFill="1" applyAlignment="1">
      <alignment horizontal="center"/>
      <protection/>
    </xf>
    <xf numFmtId="0" fontId="263" fillId="33" borderId="0" xfId="69" applyFont="1" applyFill="1" applyAlignment="1">
      <alignment horizontal="center"/>
      <protection/>
    </xf>
    <xf numFmtId="0" fontId="248" fillId="33" borderId="0" xfId="69" applyFont="1" applyFill="1" applyAlignment="1">
      <alignment horizontal="center" wrapText="1"/>
      <protection/>
    </xf>
    <xf numFmtId="0" fontId="16" fillId="33" borderId="17" xfId="69" applyFont="1" applyFill="1" applyBorder="1" applyAlignment="1">
      <alignment horizontal="right"/>
      <protection/>
    </xf>
    <xf numFmtId="0" fontId="14" fillId="2" borderId="12" xfId="82" applyFont="1" applyFill="1" applyBorder="1" applyAlignment="1">
      <alignment horizontal="center" vertical="center" wrapText="1"/>
      <protection/>
    </xf>
    <xf numFmtId="0" fontId="14" fillId="2" borderId="13" xfId="82" applyFont="1" applyFill="1" applyBorder="1" applyAlignment="1">
      <alignment horizontal="center" vertical="center" wrapText="1"/>
      <protection/>
    </xf>
    <xf numFmtId="0" fontId="0" fillId="0" borderId="0" xfId="69" applyAlignment="1">
      <alignment horizontal="center"/>
      <protection/>
    </xf>
    <xf numFmtId="0" fontId="2" fillId="2" borderId="10" xfId="69" applyFont="1" applyFill="1" applyBorder="1" applyAlignment="1">
      <alignment horizontal="center" vertical="center"/>
      <protection/>
    </xf>
    <xf numFmtId="0" fontId="2" fillId="2" borderId="10" xfId="69" applyFont="1" applyFill="1" applyBorder="1" applyAlignment="1">
      <alignment horizontal="center" vertical="center" wrapText="1"/>
      <protection/>
    </xf>
    <xf numFmtId="0" fontId="47" fillId="0" borderId="15" xfId="82" applyFont="1" applyBorder="1" applyAlignment="1">
      <alignment horizontal="center" vertical="center" textRotation="90" wrapText="1"/>
      <protection/>
    </xf>
    <xf numFmtId="0" fontId="47" fillId="0" borderId="16" xfId="82" applyFont="1" applyBorder="1" applyAlignment="1">
      <alignment horizontal="center" vertical="center" textRotation="90" wrapText="1"/>
      <protection/>
    </xf>
    <xf numFmtId="0" fontId="47" fillId="0" borderId="14" xfId="82" applyFont="1" applyBorder="1" applyAlignment="1">
      <alignment horizontal="center" vertical="center" textRotation="90" wrapText="1"/>
      <protection/>
    </xf>
    <xf numFmtId="0" fontId="14" fillId="2" borderId="10" xfId="82" applyFont="1" applyFill="1" applyBorder="1" applyAlignment="1">
      <alignment horizontal="center" vertical="center" wrapText="1"/>
      <protection/>
    </xf>
    <xf numFmtId="0" fontId="2" fillId="0" borderId="0" xfId="69" applyFont="1" applyAlignment="1">
      <alignment horizontal="center"/>
      <protection/>
    </xf>
    <xf numFmtId="0" fontId="3" fillId="0" borderId="0" xfId="69" applyFont="1" applyAlignment="1">
      <alignment horizontal="center"/>
      <protection/>
    </xf>
    <xf numFmtId="0" fontId="250" fillId="0" borderId="0" xfId="69" applyFont="1" applyAlignment="1">
      <alignment horizontal="center"/>
      <protection/>
    </xf>
    <xf numFmtId="0" fontId="268" fillId="0" borderId="0" xfId="69" applyFont="1" applyAlignment="1">
      <alignment horizontal="center"/>
      <protection/>
    </xf>
    <xf numFmtId="0" fontId="2" fillId="0" borderId="0" xfId="69" applyFont="1" applyAlignment="1">
      <alignment horizontal="left"/>
      <protection/>
    </xf>
    <xf numFmtId="0" fontId="2" fillId="0" borderId="0" xfId="69" applyFont="1" applyBorder="1" applyAlignment="1">
      <alignment horizontal="center"/>
      <protection/>
    </xf>
    <xf numFmtId="0" fontId="2" fillId="2" borderId="15" xfId="69" applyFont="1" applyFill="1" applyBorder="1" applyAlignment="1">
      <alignment horizontal="center" vertical="center" wrapText="1"/>
      <protection/>
    </xf>
    <xf numFmtId="0" fontId="2" fillId="2" borderId="14" xfId="69" applyFont="1" applyFill="1" applyBorder="1" applyAlignment="1">
      <alignment horizontal="center" vertical="center" wrapText="1"/>
      <protection/>
    </xf>
    <xf numFmtId="0" fontId="251" fillId="0" borderId="0" xfId="69" applyFont="1" applyAlignment="1">
      <alignment horizontal="center"/>
      <protection/>
    </xf>
    <xf numFmtId="0" fontId="254" fillId="0" borderId="0" xfId="69" applyFont="1" applyAlignment="1">
      <alignment horizontal="center"/>
      <protection/>
    </xf>
    <xf numFmtId="0" fontId="16" fillId="0" borderId="17" xfId="69" applyFont="1" applyBorder="1" applyAlignment="1">
      <alignment horizontal="right"/>
      <protection/>
    </xf>
    <xf numFmtId="0" fontId="41" fillId="0" borderId="15" xfId="82" applyFont="1" applyBorder="1" applyAlignment="1">
      <alignment horizontal="center" vertical="center" textRotation="90" wrapText="1"/>
      <protection/>
    </xf>
    <xf numFmtId="0" fontId="41" fillId="0" borderId="16" xfId="82" applyFont="1" applyBorder="1" applyAlignment="1">
      <alignment horizontal="center" vertical="center" textRotation="90" wrapText="1"/>
      <protection/>
    </xf>
    <xf numFmtId="0" fontId="41" fillId="0" borderId="14" xfId="82" applyFont="1" applyBorder="1" applyAlignment="1">
      <alignment horizontal="center" vertical="center" textRotation="90" wrapText="1"/>
      <protection/>
    </xf>
    <xf numFmtId="0" fontId="2" fillId="2" borderId="12" xfId="69" applyFont="1" applyFill="1" applyBorder="1" applyAlignment="1">
      <alignment horizontal="center" vertical="center"/>
      <protection/>
    </xf>
    <xf numFmtId="0" fontId="2" fillId="0" borderId="17" xfId="69" applyFont="1" applyBorder="1" applyAlignment="1">
      <alignment horizontal="left"/>
      <protection/>
    </xf>
    <xf numFmtId="0" fontId="16" fillId="0" borderId="0" xfId="69" applyFont="1" applyBorder="1" applyAlignment="1">
      <alignment horizontal="center"/>
      <protection/>
    </xf>
    <xf numFmtId="0" fontId="289" fillId="33" borderId="0" xfId="69" applyFont="1" applyFill="1" applyAlignment="1">
      <alignment horizontal="center" wrapText="1"/>
      <protection/>
    </xf>
    <xf numFmtId="0" fontId="0" fillId="2" borderId="10" xfId="69" applyFont="1" applyFill="1" applyBorder="1" applyAlignment="1">
      <alignment horizontal="center" vertical="center" wrapText="1"/>
      <protection/>
    </xf>
    <xf numFmtId="0" fontId="2" fillId="2" borderId="13" xfId="69" applyFont="1" applyFill="1" applyBorder="1" applyAlignment="1">
      <alignment horizontal="center" vertical="center"/>
      <protection/>
    </xf>
    <xf numFmtId="0" fontId="2" fillId="2" borderId="12" xfId="69" applyFont="1" applyFill="1" applyBorder="1" applyAlignment="1">
      <alignment horizontal="center" vertical="center" wrapText="1"/>
      <protection/>
    </xf>
    <xf numFmtId="0" fontId="2" fillId="2" borderId="25" xfId="69" applyFont="1" applyFill="1" applyBorder="1" applyAlignment="1">
      <alignment horizontal="center" vertical="center" wrapText="1"/>
      <protection/>
    </xf>
    <xf numFmtId="0" fontId="2" fillId="2" borderId="13" xfId="69" applyFont="1" applyFill="1" applyBorder="1" applyAlignment="1">
      <alignment horizontal="center" vertical="center" wrapText="1"/>
      <protection/>
    </xf>
    <xf numFmtId="0" fontId="35" fillId="2" borderId="10" xfId="82" applyFont="1" applyFill="1" applyBorder="1" applyAlignment="1">
      <alignment horizontal="center" vertical="center" wrapText="1"/>
      <protection/>
    </xf>
    <xf numFmtId="0" fontId="30" fillId="33" borderId="0" xfId="69" applyFont="1" applyFill="1" applyBorder="1" applyAlignment="1">
      <alignment horizontal="left"/>
      <protection/>
    </xf>
    <xf numFmtId="0" fontId="2" fillId="33" borderId="0" xfId="69" applyFont="1" applyFill="1" applyAlignment="1">
      <alignment horizontal="right"/>
      <protection/>
    </xf>
    <xf numFmtId="0" fontId="290" fillId="33" borderId="0" xfId="69" applyFont="1" applyFill="1" applyAlignment="1">
      <alignment horizontal="center"/>
      <protection/>
    </xf>
    <xf numFmtId="0" fontId="268" fillId="33" borderId="0" xfId="69" applyFont="1" applyFill="1" applyAlignment="1">
      <alignment horizontal="center"/>
      <protection/>
    </xf>
    <xf numFmtId="0" fontId="2" fillId="33" borderId="17" xfId="69" applyFont="1" applyFill="1" applyBorder="1" applyAlignment="1">
      <alignment horizontal="right"/>
      <protection/>
    </xf>
    <xf numFmtId="0" fontId="250" fillId="33" borderId="0" xfId="69" applyFont="1" applyFill="1" applyAlignment="1">
      <alignment horizontal="center"/>
      <protection/>
    </xf>
    <xf numFmtId="0" fontId="45" fillId="33" borderId="0" xfId="69" applyFont="1" applyFill="1" applyBorder="1" applyAlignment="1">
      <alignment horizontal="left"/>
      <protection/>
    </xf>
    <xf numFmtId="0" fontId="13" fillId="33" borderId="0" xfId="69" applyFont="1" applyFill="1" applyAlignment="1">
      <alignment horizontal="right"/>
      <protection/>
    </xf>
    <xf numFmtId="0" fontId="254" fillId="33" borderId="0" xfId="69" applyFont="1" applyFill="1" applyAlignment="1">
      <alignment horizontal="center" wrapText="1"/>
      <protection/>
    </xf>
    <xf numFmtId="0" fontId="43" fillId="33" borderId="0" xfId="82" applyFont="1" applyFill="1" applyBorder="1" applyAlignment="1">
      <alignment horizontal="left" vertical="center" wrapText="1"/>
      <protection/>
    </xf>
    <xf numFmtId="0" fontId="47" fillId="33" borderId="0" xfId="82" applyFont="1" applyFill="1" applyAlignment="1">
      <alignment horizontal="left" vertical="center" wrapText="1"/>
      <protection/>
    </xf>
    <xf numFmtId="0" fontId="248" fillId="0" borderId="0" xfId="69" applyFont="1" applyAlignment="1">
      <alignment horizontal="center"/>
      <protection/>
    </xf>
    <xf numFmtId="0" fontId="263" fillId="0" borderId="0" xfId="69" applyFont="1" applyAlignment="1">
      <alignment horizontal="center"/>
      <protection/>
    </xf>
    <xf numFmtId="0" fontId="248" fillId="0" borderId="0" xfId="69" applyFont="1" applyAlignment="1">
      <alignment horizontal="center" wrapText="1"/>
      <protection/>
    </xf>
    <xf numFmtId="0" fontId="2" fillId="0" borderId="17" xfId="69" applyFont="1" applyBorder="1" applyAlignment="1">
      <alignment horizontal="center"/>
      <protection/>
    </xf>
    <xf numFmtId="0" fontId="0" fillId="33" borderId="0" xfId="82" applyFont="1" applyFill="1">
      <alignment/>
      <protection/>
    </xf>
    <xf numFmtId="0" fontId="43" fillId="2" borderId="10" xfId="82" applyFont="1" applyFill="1" applyBorder="1" applyAlignment="1">
      <alignment horizontal="center" vertical="center" wrapText="1"/>
      <protection/>
    </xf>
    <xf numFmtId="0" fontId="47" fillId="2" borderId="12" xfId="82" applyFont="1" applyFill="1" applyBorder="1" applyAlignment="1">
      <alignment horizontal="center" vertical="center"/>
      <protection/>
    </xf>
    <xf numFmtId="0" fontId="47" fillId="2" borderId="25" xfId="82" applyFont="1" applyFill="1" applyBorder="1" applyAlignment="1">
      <alignment horizontal="center" vertical="center"/>
      <protection/>
    </xf>
    <xf numFmtId="0" fontId="47" fillId="2" borderId="13" xfId="82" applyFont="1" applyFill="1" applyBorder="1" applyAlignment="1">
      <alignment horizontal="center" vertical="center"/>
      <protection/>
    </xf>
    <xf numFmtId="0" fontId="2" fillId="2" borderId="12" xfId="82" applyFont="1" applyFill="1" applyBorder="1" applyAlignment="1">
      <alignment horizontal="center"/>
      <protection/>
    </xf>
    <xf numFmtId="0" fontId="2" fillId="2" borderId="13" xfId="82" applyFont="1" applyFill="1" applyBorder="1" applyAlignment="1">
      <alignment horizontal="center"/>
      <protection/>
    </xf>
    <xf numFmtId="0" fontId="2" fillId="33" borderId="0" xfId="82" applyFont="1" applyFill="1" applyAlignment="1">
      <alignment horizontal="center"/>
      <protection/>
    </xf>
    <xf numFmtId="0" fontId="251" fillId="33" borderId="0" xfId="82" applyFont="1" applyFill="1" applyAlignment="1">
      <alignment horizontal="center"/>
      <protection/>
    </xf>
    <xf numFmtId="0" fontId="268" fillId="33" borderId="0" xfId="82" applyFont="1" applyFill="1" applyAlignment="1">
      <alignment horizontal="center"/>
      <protection/>
    </xf>
    <xf numFmtId="0" fontId="254" fillId="33" borderId="0" xfId="82" applyFont="1" applyFill="1" applyAlignment="1">
      <alignment horizontal="center" wrapText="1"/>
      <protection/>
    </xf>
    <xf numFmtId="0" fontId="35" fillId="33" borderId="17" xfId="82" applyFont="1" applyFill="1" applyBorder="1" applyAlignment="1">
      <alignment horizontal="left" vertical="center" wrapText="1"/>
      <protection/>
    </xf>
    <xf numFmtId="0" fontId="2" fillId="33" borderId="17" xfId="82" applyFont="1" applyFill="1" applyBorder="1" applyAlignment="1">
      <alignment horizontal="right"/>
      <protection/>
    </xf>
    <xf numFmtId="0" fontId="2" fillId="2" borderId="10" xfId="82" applyFont="1" applyFill="1" applyBorder="1" applyAlignment="1">
      <alignment horizontal="center" vertical="center" wrapText="1"/>
      <protection/>
    </xf>
    <xf numFmtId="0" fontId="2" fillId="2" borderId="12" xfId="82" applyFont="1" applyFill="1" applyBorder="1" applyAlignment="1">
      <alignment horizontal="center" vertical="center"/>
      <protection/>
    </xf>
    <xf numFmtId="0" fontId="2" fillId="2" borderId="25" xfId="82" applyFont="1" applyFill="1" applyBorder="1" applyAlignment="1">
      <alignment horizontal="center" vertical="center"/>
      <protection/>
    </xf>
    <xf numFmtId="0" fontId="2" fillId="2" borderId="13" xfId="82" applyFont="1" applyFill="1" applyBorder="1" applyAlignment="1">
      <alignment horizontal="center" vertical="center"/>
      <protection/>
    </xf>
    <xf numFmtId="0" fontId="254" fillId="33" borderId="0" xfId="82" applyFont="1" applyFill="1" applyAlignment="1">
      <alignment horizontal="center" vertical="center" wrapText="1"/>
      <protection/>
    </xf>
    <xf numFmtId="0" fontId="41" fillId="0" borderId="0" xfId="82" applyFont="1">
      <alignment/>
      <protection/>
    </xf>
    <xf numFmtId="0" fontId="35" fillId="2" borderId="12" xfId="82" applyFont="1" applyFill="1" applyBorder="1" applyAlignment="1">
      <alignment horizontal="center" vertical="center" wrapText="1"/>
      <protection/>
    </xf>
    <xf numFmtId="0" fontId="35" fillId="2" borderId="25" xfId="82" applyFont="1" applyFill="1" applyBorder="1" applyAlignment="1">
      <alignment horizontal="center" vertical="center" wrapText="1"/>
      <protection/>
    </xf>
    <xf numFmtId="0" fontId="35" fillId="2" borderId="13" xfId="82" applyFont="1" applyFill="1" applyBorder="1" applyAlignment="1">
      <alignment horizontal="center" vertical="center" wrapText="1"/>
      <protection/>
    </xf>
    <xf numFmtId="0" fontId="43" fillId="0" borderId="0" xfId="82" applyFont="1" applyBorder="1" applyAlignment="1">
      <alignment horizontal="left" vertical="center" wrapText="1"/>
      <protection/>
    </xf>
    <xf numFmtId="0" fontId="47" fillId="0" borderId="0" xfId="82" applyFont="1" applyAlignment="1">
      <alignment horizontal="left" vertical="center" wrapText="1"/>
      <protection/>
    </xf>
    <xf numFmtId="0" fontId="35" fillId="0" borderId="0" xfId="82" applyFont="1" applyAlignment="1">
      <alignment horizontal="center"/>
      <protection/>
    </xf>
    <xf numFmtId="0" fontId="252" fillId="0" borderId="0" xfId="82" applyFont="1" applyAlignment="1">
      <alignment horizontal="center"/>
      <protection/>
    </xf>
    <xf numFmtId="0" fontId="291" fillId="0" borderId="0" xfId="82" applyFont="1" applyAlignment="1">
      <alignment horizontal="center"/>
      <protection/>
    </xf>
    <xf numFmtId="0" fontId="272" fillId="0" borderId="0" xfId="82" applyFont="1" applyAlignment="1">
      <alignment horizontal="center" wrapText="1"/>
      <protection/>
    </xf>
    <xf numFmtId="0" fontId="35" fillId="0" borderId="17" xfId="82" applyFont="1" applyBorder="1" applyAlignment="1">
      <alignment horizontal="left" vertical="center" wrapText="1"/>
      <protection/>
    </xf>
    <xf numFmtId="0" fontId="35" fillId="0" borderId="17" xfId="82" applyFont="1" applyBorder="1" applyAlignment="1">
      <alignment horizontal="right" vertical="center" wrapText="1"/>
      <protection/>
    </xf>
    <xf numFmtId="0" fontId="43" fillId="0" borderId="0" xfId="69" applyFont="1">
      <alignment/>
      <protection/>
    </xf>
    <xf numFmtId="0" fontId="35" fillId="2" borderId="10" xfId="69" applyFont="1" applyFill="1" applyBorder="1" applyAlignment="1">
      <alignment horizontal="center" vertical="center" wrapText="1"/>
      <protection/>
    </xf>
    <xf numFmtId="0" fontId="35" fillId="2" borderId="12" xfId="69" applyFont="1" applyFill="1" applyBorder="1" applyAlignment="1">
      <alignment horizontal="center" vertical="center" wrapText="1"/>
      <protection/>
    </xf>
    <xf numFmtId="0" fontId="35" fillId="2" borderId="25" xfId="69" applyFont="1" applyFill="1" applyBorder="1" applyAlignment="1">
      <alignment horizontal="center" vertical="center" wrapText="1"/>
      <protection/>
    </xf>
    <xf numFmtId="0" fontId="35" fillId="2" borderId="13" xfId="69" applyFont="1" applyFill="1" applyBorder="1" applyAlignment="1">
      <alignment horizontal="center" vertical="center" wrapText="1"/>
      <protection/>
    </xf>
    <xf numFmtId="0" fontId="43" fillId="0" borderId="0" xfId="69" applyFont="1" applyBorder="1" applyAlignment="1">
      <alignment horizontal="center" vertical="center" wrapText="1"/>
      <protection/>
    </xf>
    <xf numFmtId="0" fontId="47" fillId="0" borderId="0" xfId="69" applyFont="1" applyAlignment="1">
      <alignment horizontal="left" vertical="center" wrapText="1"/>
      <protection/>
    </xf>
    <xf numFmtId="0" fontId="47" fillId="0" borderId="0" xfId="69" applyFont="1" applyAlignment="1">
      <alignment horizontal="center"/>
      <protection/>
    </xf>
    <xf numFmtId="0" fontId="292" fillId="0" borderId="0" xfId="69" applyFont="1" applyAlignment="1">
      <alignment horizontal="center"/>
      <protection/>
    </xf>
    <xf numFmtId="0" fontId="271" fillId="0" borderId="0" xfId="69" applyFont="1" applyAlignment="1">
      <alignment horizontal="center"/>
      <protection/>
    </xf>
    <xf numFmtId="0" fontId="272" fillId="0" borderId="0" xfId="69" applyFont="1" applyAlignment="1">
      <alignment horizontal="center" vertical="center" wrapText="1"/>
      <protection/>
    </xf>
    <xf numFmtId="0" fontId="47" fillId="0" borderId="17" xfId="69" applyFont="1" applyBorder="1" applyAlignment="1">
      <alignment horizontal="left"/>
      <protection/>
    </xf>
    <xf numFmtId="0" fontId="47" fillId="0" borderId="17" xfId="69" applyFont="1" applyBorder="1" applyAlignment="1">
      <alignment horizontal="right"/>
      <protection/>
    </xf>
    <xf numFmtId="0" fontId="0" fillId="33" borderId="0" xfId="69" applyFont="1" applyFill="1">
      <alignment/>
      <protection/>
    </xf>
    <xf numFmtId="0" fontId="43" fillId="33" borderId="0" xfId="69" applyFont="1" applyFill="1" applyBorder="1" applyAlignment="1">
      <alignment horizontal="center" vertical="center" wrapText="1"/>
      <protection/>
    </xf>
    <xf numFmtId="0" fontId="47" fillId="33" borderId="0" xfId="69" applyFont="1" applyFill="1" applyAlignment="1">
      <alignment horizontal="left" vertical="center" wrapText="1"/>
      <protection/>
    </xf>
    <xf numFmtId="0" fontId="251" fillId="33" borderId="0" xfId="69" applyFont="1" applyFill="1" applyAlignment="1">
      <alignment horizontal="center"/>
      <protection/>
    </xf>
    <xf numFmtId="0" fontId="35" fillId="33" borderId="0" xfId="69" applyFont="1" applyFill="1" applyAlignment="1">
      <alignment horizontal="left" vertical="center" wrapText="1"/>
      <protection/>
    </xf>
    <xf numFmtId="0" fontId="0" fillId="33" borderId="0" xfId="68" applyFont="1" applyFill="1" applyAlignment="1">
      <alignment horizontal="center"/>
      <protection/>
    </xf>
    <xf numFmtId="0" fontId="35" fillId="33" borderId="0" xfId="82" applyFont="1" applyFill="1" applyAlignment="1">
      <alignment horizontal="left" wrapText="1"/>
      <protection/>
    </xf>
    <xf numFmtId="0" fontId="39" fillId="0" borderId="17" xfId="82" applyFont="1" applyBorder="1" applyAlignment="1">
      <alignment horizontal="left" vertical="center" wrapText="1"/>
      <protection/>
    </xf>
    <xf numFmtId="0" fontId="2" fillId="33" borderId="17" xfId="82" applyFont="1" applyFill="1" applyBorder="1" applyAlignment="1">
      <alignment horizontal="center" wrapText="1"/>
      <protection/>
    </xf>
    <xf numFmtId="0" fontId="2" fillId="2" borderId="15" xfId="82" applyFont="1" applyFill="1" applyBorder="1" applyAlignment="1">
      <alignment horizontal="center" vertical="center" wrapText="1"/>
      <protection/>
    </xf>
    <xf numFmtId="0" fontId="2" fillId="2" borderId="14" xfId="82" applyFont="1" applyFill="1" applyBorder="1" applyAlignment="1">
      <alignment horizontal="center" vertical="center" wrapText="1"/>
      <protection/>
    </xf>
    <xf numFmtId="0" fontId="2" fillId="2" borderId="12" xfId="82" applyFont="1" applyFill="1" applyBorder="1" applyAlignment="1">
      <alignment horizontal="center" vertical="top" wrapText="1"/>
      <protection/>
    </xf>
    <xf numFmtId="0" fontId="2" fillId="2" borderId="25" xfId="82" applyFont="1" applyFill="1" applyBorder="1" applyAlignment="1">
      <alignment horizontal="center" vertical="top" wrapText="1"/>
      <protection/>
    </xf>
    <xf numFmtId="0" fontId="2" fillId="2" borderId="10" xfId="82" applyFont="1" applyFill="1" applyBorder="1" applyAlignment="1">
      <alignment horizontal="center" vertical="top" wrapText="1"/>
      <protection/>
    </xf>
    <xf numFmtId="0" fontId="251" fillId="33" borderId="0" xfId="82" applyFont="1" applyFill="1" applyAlignment="1">
      <alignment horizontal="center" wrapText="1"/>
      <protection/>
    </xf>
    <xf numFmtId="0" fontId="268" fillId="33" borderId="0" xfId="82" applyFont="1" applyFill="1" applyAlignment="1">
      <alignment horizontal="center" wrapText="1"/>
      <protection/>
    </xf>
    <xf numFmtId="0" fontId="2" fillId="33" borderId="0" xfId="82" applyFont="1" applyFill="1" applyAlignment="1">
      <alignment horizontal="left" wrapText="1"/>
      <protection/>
    </xf>
    <xf numFmtId="0" fontId="2" fillId="33" borderId="0" xfId="82" applyFont="1" applyFill="1" applyBorder="1" applyAlignment="1">
      <alignment horizontal="right" wrapText="1"/>
      <protection/>
    </xf>
    <xf numFmtId="0" fontId="55" fillId="33" borderId="26" xfId="82" applyFont="1" applyFill="1" applyBorder="1" applyAlignment="1">
      <alignment horizontal="center" vertical="center"/>
      <protection/>
    </xf>
    <xf numFmtId="0" fontId="55" fillId="33" borderId="20" xfId="82" applyFont="1" applyFill="1" applyBorder="1" applyAlignment="1">
      <alignment horizontal="center" vertical="center"/>
      <protection/>
    </xf>
    <xf numFmtId="0" fontId="55" fillId="33" borderId="28" xfId="82" applyFont="1" applyFill="1" applyBorder="1" applyAlignment="1">
      <alignment horizontal="center" vertical="center"/>
      <protection/>
    </xf>
    <xf numFmtId="0" fontId="55" fillId="33" borderId="27" xfId="82" applyFont="1" applyFill="1" applyBorder="1" applyAlignment="1">
      <alignment horizontal="center" vertical="center"/>
      <protection/>
    </xf>
    <xf numFmtId="0" fontId="55" fillId="33" borderId="0" xfId="82" applyFont="1" applyFill="1" applyBorder="1" applyAlignment="1">
      <alignment horizontal="center" vertical="center"/>
      <protection/>
    </xf>
    <xf numFmtId="0" fontId="55" fillId="33" borderId="30" xfId="82" applyFont="1" applyFill="1" applyBorder="1" applyAlignment="1">
      <alignment horizontal="center" vertical="center"/>
      <protection/>
    </xf>
    <xf numFmtId="0" fontId="55" fillId="33" borderId="18" xfId="82" applyFont="1" applyFill="1" applyBorder="1" applyAlignment="1">
      <alignment horizontal="center" vertical="center"/>
      <protection/>
    </xf>
    <xf numFmtId="0" fontId="55" fillId="33" borderId="17" xfId="82" applyFont="1" applyFill="1" applyBorder="1" applyAlignment="1">
      <alignment horizontal="center" vertical="center"/>
      <protection/>
    </xf>
    <xf numFmtId="0" fontId="55" fillId="33" borderId="29" xfId="82" applyFont="1" applyFill="1" applyBorder="1" applyAlignment="1">
      <alignment horizontal="center" vertical="center"/>
      <protection/>
    </xf>
    <xf numFmtId="0" fontId="0" fillId="33" borderId="0" xfId="68" applyFont="1" applyFill="1" applyAlignment="1">
      <alignment horizontal="left" vertical="top"/>
      <protection/>
    </xf>
    <xf numFmtId="0" fontId="2" fillId="0" borderId="17" xfId="82" applyFont="1" applyBorder="1" applyAlignment="1">
      <alignment horizontal="center"/>
      <protection/>
    </xf>
    <xf numFmtId="0" fontId="2" fillId="2" borderId="12" xfId="82" applyFont="1" applyFill="1" applyBorder="1" applyAlignment="1">
      <alignment horizontal="center" vertical="center" wrapText="1"/>
      <protection/>
    </xf>
    <xf numFmtId="0" fontId="2" fillId="2" borderId="25" xfId="82" applyFont="1" applyFill="1" applyBorder="1" applyAlignment="1">
      <alignment horizontal="center" vertical="center" wrapText="1"/>
      <protection/>
    </xf>
    <xf numFmtId="0" fontId="55" fillId="0" borderId="26" xfId="82" applyFont="1" applyBorder="1" applyAlignment="1">
      <alignment horizontal="center" vertical="center"/>
      <protection/>
    </xf>
    <xf numFmtId="0" fontId="55" fillId="0" borderId="20" xfId="82" applyFont="1" applyBorder="1" applyAlignment="1">
      <alignment horizontal="center" vertical="center"/>
      <protection/>
    </xf>
    <xf numFmtId="0" fontId="55" fillId="0" borderId="28" xfId="82" applyFont="1" applyBorder="1" applyAlignment="1">
      <alignment horizontal="center" vertical="center"/>
      <protection/>
    </xf>
    <xf numFmtId="0" fontId="55" fillId="0" borderId="27" xfId="82" applyFont="1" applyBorder="1" applyAlignment="1">
      <alignment horizontal="center" vertical="center"/>
      <protection/>
    </xf>
    <xf numFmtId="0" fontId="55" fillId="0" borderId="0" xfId="82" applyFont="1" applyBorder="1" applyAlignment="1">
      <alignment horizontal="center" vertical="center"/>
      <protection/>
    </xf>
    <xf numFmtId="0" fontId="55" fillId="0" borderId="30" xfId="82" applyFont="1" applyBorder="1" applyAlignment="1">
      <alignment horizontal="center" vertical="center"/>
      <protection/>
    </xf>
    <xf numFmtId="0" fontId="55" fillId="0" borderId="18" xfId="82" applyFont="1" applyBorder="1" applyAlignment="1">
      <alignment horizontal="center" vertical="center"/>
      <protection/>
    </xf>
    <xf numFmtId="0" fontId="55" fillId="0" borderId="17" xfId="82" applyFont="1" applyBorder="1" applyAlignment="1">
      <alignment horizontal="center" vertical="center"/>
      <protection/>
    </xf>
    <xf numFmtId="0" fontId="55" fillId="0" borderId="29" xfId="82" applyFont="1" applyBorder="1" applyAlignment="1">
      <alignment horizontal="center" vertical="center"/>
      <protection/>
    </xf>
    <xf numFmtId="0" fontId="13" fillId="0" borderId="0" xfId="82" applyFont="1" applyAlignment="1">
      <alignment horizontal="left"/>
      <protection/>
    </xf>
    <xf numFmtId="0" fontId="251" fillId="0" borderId="0" xfId="82" applyFont="1" applyAlignment="1">
      <alignment horizontal="center"/>
      <protection/>
    </xf>
    <xf numFmtId="0" fontId="293" fillId="0" borderId="0" xfId="82" applyFont="1" applyAlignment="1">
      <alignment horizontal="center"/>
      <protection/>
    </xf>
    <xf numFmtId="0" fontId="254" fillId="0" borderId="0" xfId="82" applyFont="1" applyAlignment="1">
      <alignment horizontal="center" wrapText="1"/>
      <protection/>
    </xf>
    <xf numFmtId="0" fontId="2" fillId="0" borderId="0" xfId="82" applyFont="1" applyBorder="1" applyAlignment="1">
      <alignment horizontal="right"/>
      <protection/>
    </xf>
    <xf numFmtId="0" fontId="0" fillId="2" borderId="10" xfId="68" applyFont="1" applyFill="1" applyBorder="1" applyAlignment="1">
      <alignment horizontal="center" vertical="center" wrapText="1"/>
      <protection/>
    </xf>
    <xf numFmtId="0" fontId="85" fillId="33" borderId="20" xfId="69" applyFont="1" applyFill="1" applyBorder="1" applyAlignment="1">
      <alignment horizontal="left" vertical="center" wrapText="1"/>
      <protection/>
    </xf>
    <xf numFmtId="0" fontId="43" fillId="33" borderId="0" xfId="68" applyFont="1" applyFill="1" applyAlignment="1">
      <alignment horizontal="left" vertical="top"/>
      <protection/>
    </xf>
    <xf numFmtId="0" fontId="6" fillId="33" borderId="17" xfId="69" applyFont="1" applyFill="1" applyBorder="1" applyAlignment="1">
      <alignment horizontal="center"/>
      <protection/>
    </xf>
    <xf numFmtId="0" fontId="0" fillId="2" borderId="15" xfId="68" applyFont="1" applyFill="1" applyBorder="1" applyAlignment="1">
      <alignment horizontal="center" vertical="center" wrapText="1"/>
      <protection/>
    </xf>
    <xf numFmtId="0" fontId="0" fillId="2" borderId="16" xfId="68" applyFont="1" applyFill="1" applyBorder="1" applyAlignment="1">
      <alignment horizontal="center" vertical="center" wrapText="1"/>
      <protection/>
    </xf>
    <xf numFmtId="0" fontId="0" fillId="2" borderId="14" xfId="68" applyFont="1" applyFill="1" applyBorder="1" applyAlignment="1">
      <alignment horizontal="center" vertical="center" wrapText="1"/>
      <protection/>
    </xf>
    <xf numFmtId="0" fontId="35" fillId="33" borderId="17" xfId="69" applyFont="1" applyFill="1" applyBorder="1" applyAlignment="1">
      <alignment horizontal="left" vertical="center" wrapText="1"/>
      <protection/>
    </xf>
    <xf numFmtId="0" fontId="250" fillId="33" borderId="0" xfId="68" applyFont="1" applyFill="1" applyAlignment="1">
      <alignment horizontal="center"/>
      <protection/>
    </xf>
    <xf numFmtId="0" fontId="268" fillId="33" borderId="0" xfId="68" applyFont="1" applyFill="1" applyAlignment="1">
      <alignment horizontal="center"/>
      <protection/>
    </xf>
    <xf numFmtId="0" fontId="254" fillId="33" borderId="0" xfId="68" applyFont="1" applyFill="1" applyAlignment="1">
      <alignment horizontal="center"/>
      <protection/>
    </xf>
    <xf numFmtId="0" fontId="15" fillId="33" borderId="0" xfId="68" applyFont="1" applyFill="1" applyBorder="1" applyAlignment="1">
      <alignment horizontal="right"/>
      <protection/>
    </xf>
    <xf numFmtId="0" fontId="35" fillId="2" borderId="12" xfId="69" applyFont="1" applyFill="1" applyBorder="1" applyAlignment="1">
      <alignment horizontal="center" vertical="center"/>
      <protection/>
    </xf>
    <xf numFmtId="0" fontId="35" fillId="2" borderId="13" xfId="69" applyFont="1" applyFill="1" applyBorder="1" applyAlignment="1">
      <alignment horizontal="center" vertical="center"/>
      <protection/>
    </xf>
    <xf numFmtId="0" fontId="41" fillId="0" borderId="0" xfId="69" applyFont="1" applyBorder="1" applyAlignment="1">
      <alignment horizontal="left" vertical="top" wrapText="1"/>
      <protection/>
    </xf>
    <xf numFmtId="0" fontId="35" fillId="0" borderId="0" xfId="69" applyFont="1" applyAlignment="1">
      <alignment horizontal="left" vertical="center" wrapText="1"/>
      <protection/>
    </xf>
    <xf numFmtId="0" fontId="35" fillId="0" borderId="17" xfId="69" applyFont="1" applyBorder="1" applyAlignment="1">
      <alignment horizontal="center" vertical="center"/>
      <protection/>
    </xf>
    <xf numFmtId="0" fontId="56" fillId="0" borderId="26" xfId="69" applyFont="1" applyBorder="1" applyAlignment="1">
      <alignment horizontal="center" vertical="center" wrapText="1"/>
      <protection/>
    </xf>
    <xf numFmtId="0" fontId="56" fillId="0" borderId="20" xfId="69" applyFont="1" applyBorder="1" applyAlignment="1">
      <alignment horizontal="center" vertical="center" wrapText="1"/>
      <protection/>
    </xf>
    <xf numFmtId="0" fontId="56" fillId="0" borderId="28" xfId="69" applyFont="1" applyBorder="1" applyAlignment="1">
      <alignment horizontal="center" vertical="center" wrapText="1"/>
      <protection/>
    </xf>
    <xf numFmtId="0" fontId="56" fillId="0" borderId="27" xfId="69" applyFont="1" applyBorder="1" applyAlignment="1">
      <alignment horizontal="center" vertical="center" wrapText="1"/>
      <protection/>
    </xf>
    <xf numFmtId="0" fontId="56" fillId="0" borderId="0" xfId="69" applyFont="1" applyBorder="1" applyAlignment="1">
      <alignment horizontal="center" vertical="center" wrapText="1"/>
      <protection/>
    </xf>
    <xf numFmtId="0" fontId="56" fillId="0" borderId="30" xfId="69" applyFont="1" applyBorder="1" applyAlignment="1">
      <alignment horizontal="center" vertical="center" wrapText="1"/>
      <protection/>
    </xf>
    <xf numFmtId="0" fontId="56" fillId="0" borderId="18" xfId="69" applyFont="1" applyBorder="1" applyAlignment="1">
      <alignment horizontal="center" vertical="center" wrapText="1"/>
      <protection/>
    </xf>
    <xf numFmtId="0" fontId="56" fillId="0" borderId="17" xfId="69" applyFont="1" applyBorder="1" applyAlignment="1">
      <alignment horizontal="center" vertical="center" wrapText="1"/>
      <protection/>
    </xf>
    <xf numFmtId="0" fontId="56" fillId="0" borderId="29" xfId="69" applyFont="1" applyBorder="1" applyAlignment="1">
      <alignment horizontal="center" vertical="center" wrapText="1"/>
      <protection/>
    </xf>
    <xf numFmtId="0" fontId="13" fillId="0" borderId="0" xfId="69" applyFont="1" applyAlignment="1">
      <alignment horizontal="left"/>
      <protection/>
    </xf>
    <xf numFmtId="0" fontId="293" fillId="0" borderId="0" xfId="69" applyFont="1" applyAlignment="1">
      <alignment horizontal="center"/>
      <protection/>
    </xf>
    <xf numFmtId="0" fontId="254" fillId="0" borderId="0" xfId="69" applyFont="1" applyAlignment="1">
      <alignment horizontal="center" wrapText="1"/>
      <protection/>
    </xf>
    <xf numFmtId="0" fontId="35" fillId="0" borderId="0" xfId="69" applyFont="1" applyAlignment="1">
      <alignment horizontal="left" vertical="center"/>
      <protection/>
    </xf>
    <xf numFmtId="0" fontId="35" fillId="0" borderId="0" xfId="69" applyFont="1" applyBorder="1" applyAlignment="1">
      <alignment horizontal="right" vertical="center"/>
      <protection/>
    </xf>
    <xf numFmtId="0" fontId="0" fillId="0" borderId="0" xfId="69" applyFont="1" applyAlignment="1">
      <alignment horizontal="left" vertical="top"/>
      <protection/>
    </xf>
    <xf numFmtId="0" fontId="14" fillId="0" borderId="0" xfId="69" applyFont="1" applyAlignment="1">
      <alignment horizontal="left" vertical="top" wrapText="1"/>
      <protection/>
    </xf>
    <xf numFmtId="0" fontId="2" fillId="2" borderId="26" xfId="69" applyFont="1" applyFill="1" applyBorder="1" applyAlignment="1">
      <alignment horizontal="center" vertical="center" wrapText="1"/>
      <protection/>
    </xf>
    <xf numFmtId="0" fontId="2" fillId="2" borderId="20" xfId="69" applyFont="1" applyFill="1" applyBorder="1" applyAlignment="1">
      <alignment horizontal="center" vertical="center" wrapText="1"/>
      <protection/>
    </xf>
    <xf numFmtId="0" fontId="2" fillId="2" borderId="28" xfId="69" applyFont="1" applyFill="1" applyBorder="1" applyAlignment="1">
      <alignment horizontal="center" vertical="center" wrapText="1"/>
      <protection/>
    </xf>
    <xf numFmtId="0" fontId="14" fillId="0" borderId="0" xfId="69" applyFont="1" applyAlignment="1">
      <alignment horizontal="center"/>
      <protection/>
    </xf>
    <xf numFmtId="0" fontId="0" fillId="0" borderId="0" xfId="69" applyFont="1" applyAlignment="1">
      <alignment horizontal="center"/>
      <protection/>
    </xf>
    <xf numFmtId="0" fontId="43" fillId="2" borderId="10" xfId="69" applyFont="1" applyFill="1" applyBorder="1" applyAlignment="1">
      <alignment horizontal="center" vertical="center" textRotation="90" wrapText="1"/>
      <protection/>
    </xf>
    <xf numFmtId="0" fontId="35" fillId="33" borderId="15" xfId="69" applyFont="1" applyFill="1" applyBorder="1" applyAlignment="1">
      <alignment horizontal="center" vertical="center" textRotation="90" wrapText="1"/>
      <protection/>
    </xf>
    <xf numFmtId="0" fontId="35" fillId="33" borderId="16" xfId="69" applyFont="1" applyFill="1" applyBorder="1" applyAlignment="1">
      <alignment horizontal="center" vertical="center" textRotation="90" wrapText="1"/>
      <protection/>
    </xf>
    <xf numFmtId="0" fontId="35" fillId="33" borderId="14" xfId="69" applyFont="1" applyFill="1" applyBorder="1" applyAlignment="1">
      <alignment horizontal="center" vertical="center" textRotation="90" wrapText="1"/>
      <protection/>
    </xf>
    <xf numFmtId="0" fontId="41" fillId="2" borderId="10" xfId="69" applyFont="1" applyFill="1" applyBorder="1" applyAlignment="1">
      <alignment horizontal="center" vertical="center" wrapText="1"/>
      <protection/>
    </xf>
    <xf numFmtId="0" fontId="39" fillId="33" borderId="0" xfId="69" applyFont="1" applyFill="1" applyBorder="1" applyAlignment="1">
      <alignment horizontal="left" vertical="top" wrapText="1"/>
      <protection/>
    </xf>
    <xf numFmtId="0" fontId="35" fillId="2" borderId="10" xfId="69" applyFont="1" applyFill="1" applyBorder="1" applyAlignment="1">
      <alignment horizontal="center" vertical="center"/>
      <protection/>
    </xf>
    <xf numFmtId="0" fontId="270" fillId="33" borderId="0" xfId="69" applyFont="1" applyFill="1" applyAlignment="1">
      <alignment horizontal="right"/>
      <protection/>
    </xf>
    <xf numFmtId="0" fontId="294" fillId="33" borderId="0" xfId="69" applyFont="1" applyFill="1" applyAlignment="1">
      <alignment horizontal="center"/>
      <protection/>
    </xf>
    <xf numFmtId="0" fontId="47" fillId="33" borderId="0" xfId="69" applyFont="1" applyFill="1" applyAlignment="1">
      <alignment horizontal="left"/>
      <protection/>
    </xf>
    <xf numFmtId="0" fontId="39" fillId="33" borderId="0" xfId="69" applyFont="1" applyFill="1" applyAlignment="1">
      <alignment horizontal="left" vertical="center"/>
      <protection/>
    </xf>
    <xf numFmtId="0" fontId="47" fillId="33" borderId="17" xfId="69" applyFont="1" applyFill="1" applyBorder="1" applyAlignment="1">
      <alignment horizontal="center"/>
      <protection/>
    </xf>
    <xf numFmtId="0" fontId="271" fillId="33" borderId="0" xfId="69" applyFont="1" applyFill="1" applyAlignment="1">
      <alignment horizontal="center"/>
      <protection/>
    </xf>
    <xf numFmtId="0" fontId="271" fillId="33" borderId="0" xfId="82" applyFont="1" applyFill="1" applyAlignment="1">
      <alignment horizontal="center"/>
      <protection/>
    </xf>
    <xf numFmtId="0" fontId="48" fillId="2" borderId="15" xfId="69" applyFont="1" applyFill="1" applyBorder="1" applyAlignment="1">
      <alignment horizontal="center" vertical="center" textRotation="90" wrapText="1"/>
      <protection/>
    </xf>
    <xf numFmtId="0" fontId="48" fillId="2" borderId="14" xfId="69" applyFont="1" applyFill="1" applyBorder="1" applyAlignment="1">
      <alignment horizontal="center" vertical="center" textRotation="90" wrapText="1"/>
      <protection/>
    </xf>
    <xf numFmtId="0" fontId="43" fillId="2" borderId="15" xfId="69" applyFont="1" applyFill="1" applyBorder="1" applyAlignment="1">
      <alignment horizontal="center" vertical="center" wrapText="1"/>
      <protection/>
    </xf>
    <xf numFmtId="0" fontId="43" fillId="2" borderId="14" xfId="69" applyFont="1" applyFill="1" applyBorder="1" applyAlignment="1">
      <alignment horizontal="center" vertical="center" wrapText="1"/>
      <protection/>
    </xf>
    <xf numFmtId="0" fontId="35" fillId="0" borderId="15" xfId="69" applyFont="1" applyBorder="1" applyAlignment="1">
      <alignment horizontal="center" vertical="center" textRotation="90" wrapText="1"/>
      <protection/>
    </xf>
    <xf numFmtId="0" fontId="35" fillId="0" borderId="16" xfId="69" applyFont="1" applyBorder="1" applyAlignment="1">
      <alignment horizontal="center" vertical="center" textRotation="90" wrapText="1"/>
      <protection/>
    </xf>
    <xf numFmtId="0" fontId="35" fillId="0" borderId="14" xfId="69" applyFont="1" applyBorder="1" applyAlignment="1">
      <alignment horizontal="center" vertical="center" textRotation="90" wrapText="1"/>
      <protection/>
    </xf>
    <xf numFmtId="0" fontId="41" fillId="0" borderId="0" xfId="69" applyFont="1" applyBorder="1" applyAlignment="1">
      <alignment horizontal="center" vertical="center" wrapText="1"/>
      <protection/>
    </xf>
    <xf numFmtId="0" fontId="41" fillId="2" borderId="12" xfId="69" applyFont="1" applyFill="1" applyBorder="1" applyAlignment="1">
      <alignment horizontal="center" vertical="center" wrapText="1"/>
      <protection/>
    </xf>
    <xf numFmtId="0" fontId="41" fillId="2" borderId="25" xfId="69" applyFont="1" applyFill="1" applyBorder="1" applyAlignment="1">
      <alignment horizontal="center" vertical="center" wrapText="1"/>
      <protection/>
    </xf>
    <xf numFmtId="0" fontId="41" fillId="2" borderId="13" xfId="69" applyFont="1" applyFill="1" applyBorder="1" applyAlignment="1">
      <alignment horizontal="center" vertical="center" wrapText="1"/>
      <protection/>
    </xf>
    <xf numFmtId="0" fontId="41" fillId="2" borderId="26" xfId="69" applyFont="1" applyFill="1" applyBorder="1" applyAlignment="1">
      <alignment horizontal="center" vertical="center" wrapText="1"/>
      <protection/>
    </xf>
    <xf numFmtId="0" fontId="41" fillId="2" borderId="20" xfId="69" applyFont="1" applyFill="1" applyBorder="1" applyAlignment="1">
      <alignment horizontal="center" vertical="center" wrapText="1"/>
      <protection/>
    </xf>
    <xf numFmtId="0" fontId="41" fillId="2" borderId="28" xfId="69" applyFont="1" applyFill="1" applyBorder="1" applyAlignment="1">
      <alignment horizontal="center" vertical="center" wrapText="1"/>
      <protection/>
    </xf>
    <xf numFmtId="0" fontId="57" fillId="0" borderId="0" xfId="69" applyFont="1" applyAlignment="1">
      <alignment horizontal="right"/>
      <protection/>
    </xf>
    <xf numFmtId="0" fontId="49" fillId="0" borderId="0" xfId="69" applyFont="1" applyAlignment="1">
      <alignment horizontal="left" vertical="center"/>
      <protection/>
    </xf>
    <xf numFmtId="0" fontId="35" fillId="0" borderId="17" xfId="69" applyFont="1" applyBorder="1" applyAlignment="1">
      <alignment horizontal="center"/>
      <protection/>
    </xf>
    <xf numFmtId="0" fontId="291" fillId="0" borderId="0" xfId="69" applyFont="1" applyAlignment="1">
      <alignment horizontal="center"/>
      <protection/>
    </xf>
    <xf numFmtId="0" fontId="271" fillId="0" borderId="0" xfId="82" applyFont="1" applyAlignment="1">
      <alignment horizontal="center"/>
      <protection/>
    </xf>
    <xf numFmtId="0" fontId="272" fillId="0" borderId="0" xfId="69" applyFont="1" applyAlignment="1">
      <alignment horizontal="center"/>
      <protection/>
    </xf>
    <xf numFmtId="0" fontId="39" fillId="0" borderId="0" xfId="69" applyFont="1" applyAlignment="1">
      <alignment horizontal="center"/>
      <protection/>
    </xf>
    <xf numFmtId="0" fontId="291" fillId="0" borderId="0" xfId="69" applyFont="1" applyAlignment="1">
      <alignment horizontal="center" vertical="center"/>
      <protection/>
    </xf>
    <xf numFmtId="0" fontId="271" fillId="0" borderId="0" xfId="69" applyFont="1" applyAlignment="1">
      <alignment horizontal="center" vertical="center"/>
      <protection/>
    </xf>
    <xf numFmtId="0" fontId="35" fillId="0" borderId="17" xfId="69" applyFont="1" applyBorder="1" applyAlignment="1">
      <alignment horizontal="right" vertical="center"/>
      <protection/>
    </xf>
    <xf numFmtId="0" fontId="45" fillId="0" borderId="17" xfId="69" applyFont="1" applyBorder="1" applyAlignment="1">
      <alignment horizontal="right"/>
      <protection/>
    </xf>
    <xf numFmtId="0" fontId="35" fillId="0" borderId="0" xfId="69" applyFont="1" applyBorder="1" applyAlignment="1">
      <alignment horizontal="left" vertical="top" wrapText="1"/>
      <protection/>
    </xf>
    <xf numFmtId="0" fontId="35" fillId="0" borderId="0" xfId="69" applyFont="1" applyAlignment="1">
      <alignment horizontal="left" wrapText="1"/>
      <protection/>
    </xf>
    <xf numFmtId="0" fontId="94" fillId="0" borderId="20" xfId="69" applyFont="1" applyBorder="1" applyAlignment="1">
      <alignment horizontal="left" vertical="top" wrapText="1"/>
      <protection/>
    </xf>
    <xf numFmtId="0" fontId="250" fillId="0" borderId="0" xfId="0" applyFont="1" applyAlignment="1">
      <alignment horizontal="center"/>
    </xf>
    <xf numFmtId="0" fontId="35" fillId="0" borderId="0" xfId="69" applyFont="1" applyAlignment="1">
      <alignment horizontal="center" vertical="center" wrapText="1"/>
      <protection/>
    </xf>
    <xf numFmtId="0" fontId="268" fillId="0" borderId="0" xfId="0" applyFont="1" applyAlignment="1">
      <alignment horizontal="center"/>
    </xf>
    <xf numFmtId="0" fontId="254" fillId="0" borderId="0" xfId="0" applyFont="1" applyAlignment="1">
      <alignment horizontal="center" wrapText="1"/>
    </xf>
    <xf numFmtId="0" fontId="16" fillId="0" borderId="0" xfId="0" applyFont="1" applyBorder="1" applyAlignment="1">
      <alignment horizontal="right"/>
    </xf>
    <xf numFmtId="0" fontId="47" fillId="2" borderId="10" xfId="0" applyFont="1" applyFill="1" applyBorder="1" applyAlignment="1">
      <alignment horizontal="center" vertical="center" wrapText="1"/>
    </xf>
    <xf numFmtId="0" fontId="39" fillId="2" borderId="12" xfId="0" applyFont="1" applyFill="1" applyBorder="1" applyAlignment="1">
      <alignment horizontal="center" vertical="center"/>
    </xf>
    <xf numFmtId="0" fontId="39" fillId="2" borderId="25" xfId="0" applyFont="1" applyFill="1" applyBorder="1" applyAlignment="1">
      <alignment horizontal="center" vertical="center"/>
    </xf>
    <xf numFmtId="0" fontId="39" fillId="2" borderId="13" xfId="0" applyFont="1" applyFill="1" applyBorder="1" applyAlignment="1">
      <alignment horizontal="center" vertical="center"/>
    </xf>
    <xf numFmtId="0" fontId="238" fillId="0" borderId="20" xfId="0" applyFont="1" applyBorder="1" applyAlignment="1">
      <alignment horizontal="left" vertical="center"/>
    </xf>
    <xf numFmtId="0" fontId="231" fillId="2" borderId="10" xfId="0" applyFont="1" applyFill="1" applyBorder="1" applyAlignment="1">
      <alignment horizontal="center" vertical="center" wrapText="1"/>
    </xf>
    <xf numFmtId="0" fontId="231" fillId="2" borderId="15" xfId="0" applyFont="1" applyFill="1" applyBorder="1" applyAlignment="1">
      <alignment horizontal="center" vertical="center" wrapText="1"/>
    </xf>
    <xf numFmtId="0" fontId="231" fillId="2" borderId="16" xfId="0" applyFont="1" applyFill="1" applyBorder="1" applyAlignment="1">
      <alignment horizontal="center" vertical="center" wrapText="1"/>
    </xf>
    <xf numFmtId="0" fontId="231" fillId="2" borderId="14" xfId="0" applyFont="1" applyFill="1" applyBorder="1" applyAlignment="1">
      <alignment horizontal="center" vertical="center" wrapText="1"/>
    </xf>
    <xf numFmtId="0" fontId="79" fillId="0" borderId="0" xfId="0" applyFont="1" applyAlignment="1">
      <alignment horizontal="center"/>
    </xf>
    <xf numFmtId="0" fontId="256" fillId="0" borderId="0" xfId="0" applyFont="1" applyAlignment="1">
      <alignment horizontal="center"/>
    </xf>
    <xf numFmtId="0" fontId="271" fillId="0" borderId="0" xfId="0" applyFont="1" applyAlignment="1">
      <alignment horizontal="center"/>
    </xf>
    <xf numFmtId="0" fontId="291" fillId="0" borderId="0" xfId="0" applyFont="1" applyBorder="1" applyAlignment="1">
      <alignment horizontal="center" vertical="top"/>
    </xf>
    <xf numFmtId="0" fontId="37" fillId="0" borderId="17" xfId="0" applyFont="1" applyBorder="1" applyAlignment="1">
      <alignment horizontal="right"/>
    </xf>
    <xf numFmtId="0" fontId="12" fillId="33" borderId="15"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35" fillId="0" borderId="0" xfId="69" applyFont="1" applyBorder="1" applyAlignment="1">
      <alignment horizontal="left" vertical="center" wrapText="1"/>
      <protection/>
    </xf>
    <xf numFmtId="0" fontId="83" fillId="0" borderId="17" xfId="0" applyFont="1" applyBorder="1" applyAlignment="1">
      <alignment horizontal="center"/>
    </xf>
    <xf numFmtId="0" fontId="248" fillId="0" borderId="0" xfId="0" applyFont="1" applyAlignment="1">
      <alignment horizontal="center"/>
    </xf>
    <xf numFmtId="0" fontId="263" fillId="0" borderId="0" xfId="0" applyFont="1" applyAlignment="1">
      <alignment horizontal="center"/>
    </xf>
    <xf numFmtId="0" fontId="28" fillId="2"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5" fillId="0" borderId="0" xfId="72" applyFont="1" applyAlignment="1">
      <alignment horizontal="center"/>
      <protection/>
    </xf>
    <xf numFmtId="0" fontId="291" fillId="0" borderId="0" xfId="72" applyFont="1" applyAlignment="1">
      <alignment horizontal="center"/>
      <protection/>
    </xf>
    <xf numFmtId="0" fontId="272" fillId="0" borderId="0" xfId="72" applyFont="1" applyAlignment="1">
      <alignment horizontal="center"/>
      <protection/>
    </xf>
    <xf numFmtId="0" fontId="37" fillId="0" borderId="17" xfId="0" applyFont="1" applyBorder="1" applyAlignment="1">
      <alignment horizontal="left"/>
    </xf>
    <xf numFmtId="0" fontId="35" fillId="2" borderId="15" xfId="72" applyFont="1" applyFill="1" applyBorder="1" applyAlignment="1" quotePrefix="1">
      <alignment horizontal="center" vertical="center" wrapText="1"/>
      <protection/>
    </xf>
    <xf numFmtId="0" fontId="35" fillId="2" borderId="14" xfId="72" applyFont="1" applyFill="1" applyBorder="1" applyAlignment="1" quotePrefix="1">
      <alignment horizontal="center" vertical="center" wrapText="1"/>
      <protection/>
    </xf>
    <xf numFmtId="0" fontId="35" fillId="2" borderId="12" xfId="72" applyFont="1" applyFill="1" applyBorder="1" applyAlignment="1" quotePrefix="1">
      <alignment horizontal="center" vertical="center" wrapText="1"/>
      <protection/>
    </xf>
    <xf numFmtId="0" fontId="35" fillId="2" borderId="25" xfId="72" applyFont="1" applyFill="1" applyBorder="1" applyAlignment="1" quotePrefix="1">
      <alignment horizontal="center" vertical="center" wrapText="1"/>
      <protection/>
    </xf>
    <xf numFmtId="0" fontId="35" fillId="2" borderId="13" xfId="72" applyFont="1" applyFill="1" applyBorder="1" applyAlignment="1" quotePrefix="1">
      <alignment horizontal="center" vertical="center" wrapText="1"/>
      <protection/>
    </xf>
    <xf numFmtId="0" fontId="35" fillId="0" borderId="0" xfId="72" applyFont="1" applyAlignment="1">
      <alignment horizontal="center" vertical="top" wrapText="1"/>
      <protection/>
    </xf>
    <xf numFmtId="0" fontId="41" fillId="0" borderId="0" xfId="0" applyFont="1" applyBorder="1" applyAlignment="1">
      <alignment vertical="center" wrapText="1"/>
    </xf>
    <xf numFmtId="0" fontId="35" fillId="0" borderId="0" xfId="0" applyFont="1" applyAlignment="1">
      <alignment horizontal="left" vertical="top" wrapText="1"/>
    </xf>
    <xf numFmtId="0" fontId="295" fillId="0" borderId="0" xfId="69" applyFont="1" applyAlignment="1">
      <alignment horizontal="center"/>
      <protection/>
    </xf>
    <xf numFmtId="0" fontId="28" fillId="0" borderId="17" xfId="69" applyFont="1" applyBorder="1" applyAlignment="1">
      <alignment horizontal="left"/>
      <protection/>
    </xf>
    <xf numFmtId="0" fontId="43" fillId="2" borderId="12" xfId="82" applyFont="1" applyFill="1" applyBorder="1" applyAlignment="1">
      <alignment horizontal="center" vertical="center"/>
      <protection/>
    </xf>
    <xf numFmtId="0" fontId="43" fillId="2" borderId="13" xfId="82" applyFont="1" applyFill="1" applyBorder="1" applyAlignment="1">
      <alignment horizontal="center" vertical="center"/>
      <protection/>
    </xf>
    <xf numFmtId="0" fontId="256" fillId="0" borderId="0" xfId="82" applyFont="1" applyAlignment="1">
      <alignment horizontal="center"/>
      <protection/>
    </xf>
    <xf numFmtId="0" fontId="256" fillId="0" borderId="0" xfId="82" applyFont="1" applyAlignment="1">
      <alignment horizontal="center" wrapText="1"/>
      <protection/>
    </xf>
    <xf numFmtId="0" fontId="43" fillId="0" borderId="17" xfId="82" applyFont="1" applyBorder="1" applyAlignment="1">
      <alignment horizontal="right"/>
      <protection/>
    </xf>
    <xf numFmtId="0" fontId="43" fillId="33" borderId="15" xfId="82" applyFont="1" applyFill="1" applyBorder="1" applyAlignment="1" quotePrefix="1">
      <alignment horizontal="center" vertical="center" wrapText="1"/>
      <protection/>
    </xf>
    <xf numFmtId="0" fontId="43" fillId="33" borderId="16" xfId="82" applyFont="1" applyFill="1" applyBorder="1" applyAlignment="1" quotePrefix="1">
      <alignment horizontal="center" vertical="center" wrapText="1"/>
      <protection/>
    </xf>
    <xf numFmtId="0" fontId="43" fillId="33" borderId="14" xfId="82" applyFont="1" applyFill="1" applyBorder="1" applyAlignment="1" quotePrefix="1">
      <alignment horizontal="center" vertical="center" wrapText="1"/>
      <protection/>
    </xf>
    <xf numFmtId="0" fontId="43" fillId="33" borderId="26" xfId="82" applyFont="1" applyFill="1" applyBorder="1" applyAlignment="1" quotePrefix="1">
      <alignment horizontal="center" vertical="center" wrapText="1"/>
      <protection/>
    </xf>
    <xf numFmtId="0" fontId="43" fillId="33" borderId="27" xfId="82" applyFont="1" applyFill="1" applyBorder="1" applyAlignment="1" quotePrefix="1">
      <alignment horizontal="center" vertical="center" wrapText="1"/>
      <protection/>
    </xf>
    <xf numFmtId="0" fontId="43" fillId="33" borderId="18" xfId="82" applyFont="1" applyFill="1" applyBorder="1" applyAlignment="1" quotePrefix="1">
      <alignment horizontal="center" vertical="center" wrapText="1"/>
      <protection/>
    </xf>
    <xf numFmtId="0" fontId="232" fillId="33" borderId="15" xfId="82" applyFont="1" applyFill="1" applyBorder="1" applyAlignment="1">
      <alignment horizontal="center" vertical="center"/>
      <protection/>
    </xf>
    <xf numFmtId="0" fontId="232" fillId="33" borderId="16" xfId="82" applyFont="1" applyFill="1" applyBorder="1" applyAlignment="1">
      <alignment horizontal="center" vertical="center"/>
      <protection/>
    </xf>
    <xf numFmtId="0" fontId="232" fillId="33" borderId="14" xfId="82" applyFont="1" applyFill="1" applyBorder="1" applyAlignment="1">
      <alignment horizontal="center" vertical="center"/>
      <protection/>
    </xf>
    <xf numFmtId="0" fontId="47" fillId="2" borderId="15" xfId="69" applyFont="1" applyFill="1" applyBorder="1" applyAlignment="1">
      <alignment horizontal="center" vertical="center" wrapText="1"/>
      <protection/>
    </xf>
    <xf numFmtId="0" fontId="47" fillId="2" borderId="14" xfId="69" applyFont="1" applyFill="1" applyBorder="1" applyAlignment="1">
      <alignment horizontal="center" vertical="center" wrapText="1"/>
      <protection/>
    </xf>
    <xf numFmtId="0" fontId="99" fillId="0" borderId="0" xfId="0" applyFont="1" applyAlignment="1">
      <alignment horizontal="left" vertical="top" wrapText="1"/>
    </xf>
    <xf numFmtId="0" fontId="43" fillId="0" borderId="10" xfId="69" applyFont="1" applyBorder="1" applyAlignment="1">
      <alignment horizontal="center" vertical="center" wrapText="1"/>
      <protection/>
    </xf>
    <xf numFmtId="0" fontId="47" fillId="2" borderId="12" xfId="69" applyFont="1" applyFill="1" applyBorder="1" applyAlignment="1">
      <alignment horizontal="center" vertical="center" wrapText="1"/>
      <protection/>
    </xf>
    <xf numFmtId="0" fontId="47" fillId="2" borderId="13" xfId="69" applyFont="1" applyFill="1" applyBorder="1" applyAlignment="1">
      <alignment horizontal="center" vertical="center" wrapText="1"/>
      <protection/>
    </xf>
    <xf numFmtId="0" fontId="41" fillId="0" borderId="15" xfId="69" applyFont="1" applyBorder="1" applyAlignment="1">
      <alignment horizontal="right" vertical="center"/>
      <protection/>
    </xf>
    <xf numFmtId="0" fontId="41" fillId="0" borderId="14" xfId="69" applyFont="1" applyBorder="1" applyAlignment="1">
      <alignment horizontal="right" vertical="center"/>
      <protection/>
    </xf>
    <xf numFmtId="2" fontId="41" fillId="0" borderId="15" xfId="69" applyNumberFormat="1" applyFont="1" applyBorder="1" applyAlignment="1">
      <alignment horizontal="right" vertical="center"/>
      <protection/>
    </xf>
    <xf numFmtId="2" fontId="41" fillId="0" borderId="14" xfId="69" applyNumberFormat="1" applyFont="1" applyBorder="1" applyAlignment="1">
      <alignment horizontal="right" vertical="center"/>
      <protection/>
    </xf>
    <xf numFmtId="0" fontId="14" fillId="2" borderId="12" xfId="69" applyFont="1" applyFill="1" applyBorder="1" applyAlignment="1">
      <alignment horizontal="center" vertical="center"/>
      <protection/>
    </xf>
    <xf numFmtId="0" fontId="14" fillId="2" borderId="13" xfId="69" applyFont="1" applyFill="1" applyBorder="1" applyAlignment="1">
      <alignment horizontal="center" vertical="center"/>
      <protection/>
    </xf>
    <xf numFmtId="0" fontId="47" fillId="2" borderId="10" xfId="69" applyFont="1" applyFill="1" applyBorder="1" applyAlignment="1">
      <alignment horizontal="center" vertical="center" wrapText="1"/>
      <protection/>
    </xf>
    <xf numFmtId="0" fontId="41" fillId="0" borderId="0" xfId="69" applyFont="1" applyBorder="1" applyAlignment="1">
      <alignment vertical="center" wrapText="1"/>
      <protection/>
    </xf>
    <xf numFmtId="0" fontId="35" fillId="0" borderId="0" xfId="69" applyFont="1" applyAlignment="1">
      <alignment horizontal="left" vertical="top" wrapText="1"/>
      <protection/>
    </xf>
    <xf numFmtId="0" fontId="41" fillId="0" borderId="15" xfId="69" applyFont="1" applyBorder="1" applyAlignment="1">
      <alignment horizontal="center" vertical="center"/>
      <protection/>
    </xf>
    <xf numFmtId="0" fontId="41" fillId="0" borderId="14" xfId="69" applyFont="1" applyBorder="1" applyAlignment="1">
      <alignment horizontal="center" vertical="center"/>
      <protection/>
    </xf>
    <xf numFmtId="0" fontId="11" fillId="0" borderId="0" xfId="69" applyFont="1" applyAlignment="1">
      <alignment horizontal="center"/>
      <protection/>
    </xf>
    <xf numFmtId="0" fontId="2" fillId="0" borderId="0" xfId="69" applyFont="1" applyAlignment="1">
      <alignment horizontal="right"/>
      <protection/>
    </xf>
    <xf numFmtId="0" fontId="296" fillId="0" borderId="0" xfId="69" applyFont="1" applyAlignment="1">
      <alignment horizontal="center" vertical="center" wrapText="1"/>
      <protection/>
    </xf>
    <xf numFmtId="0" fontId="14" fillId="0" borderId="0" xfId="69" applyFont="1" applyAlignment="1">
      <alignment horizontal="right"/>
      <protection/>
    </xf>
    <xf numFmtId="0" fontId="288" fillId="0" borderId="0" xfId="69" applyFont="1" applyAlignment="1">
      <alignment horizontal="center" wrapText="1"/>
      <protection/>
    </xf>
    <xf numFmtId="0" fontId="43" fillId="0" borderId="0" xfId="69" applyFont="1" applyAlignment="1">
      <alignment horizontal="left" vertical="top"/>
      <protection/>
    </xf>
    <xf numFmtId="0" fontId="39" fillId="33" borderId="0" xfId="69" applyFont="1" applyFill="1" applyAlignment="1">
      <alignment horizontal="left" vertical="center" wrapText="1"/>
      <protection/>
    </xf>
    <xf numFmtId="0" fontId="43" fillId="0" borderId="0" xfId="69" applyFont="1" applyAlignment="1">
      <alignment horizontal="center"/>
      <protection/>
    </xf>
    <xf numFmtId="0" fontId="288" fillId="0" borderId="0" xfId="69" applyFont="1" applyAlignment="1">
      <alignment vertical="top" wrapText="1"/>
      <protection/>
    </xf>
    <xf numFmtId="0" fontId="254" fillId="0" borderId="0" xfId="69" applyFont="1" applyAlignment="1">
      <alignment horizontal="center" vertical="top" wrapText="1"/>
      <protection/>
    </xf>
    <xf numFmtId="0" fontId="2" fillId="2" borderId="12" xfId="74" applyFont="1" applyFill="1" applyBorder="1" applyAlignment="1">
      <alignment horizontal="center" vertical="center"/>
      <protection/>
    </xf>
    <xf numFmtId="0" fontId="2" fillId="2" borderId="25" xfId="74" applyFont="1" applyFill="1" applyBorder="1" applyAlignment="1">
      <alignment horizontal="center" vertical="center"/>
      <protection/>
    </xf>
    <xf numFmtId="0" fontId="16" fillId="33" borderId="17" xfId="69" applyFont="1" applyFill="1" applyBorder="1" applyAlignment="1">
      <alignment horizontal="right" vertical="center"/>
      <protection/>
    </xf>
    <xf numFmtId="0" fontId="29" fillId="0" borderId="0" xfId="69" applyFont="1" applyBorder="1" applyAlignment="1">
      <alignment horizontal="center" vertical="center"/>
      <protection/>
    </xf>
    <xf numFmtId="0" fontId="231" fillId="2" borderId="10" xfId="69" applyFont="1" applyFill="1" applyBorder="1" applyAlignment="1">
      <alignment horizontal="center" vertical="center" wrapText="1"/>
      <protection/>
    </xf>
    <xf numFmtId="0" fontId="231" fillId="2" borderId="12" xfId="69" applyFont="1" applyFill="1" applyBorder="1" applyAlignment="1">
      <alignment horizontal="center" vertical="center" wrapText="1"/>
      <protection/>
    </xf>
    <xf numFmtId="0" fontId="231" fillId="2" borderId="25" xfId="69" applyFont="1" applyFill="1" applyBorder="1" applyAlignment="1">
      <alignment horizontal="center" vertical="center" wrapText="1"/>
      <protection/>
    </xf>
    <xf numFmtId="0" fontId="231" fillId="2" borderId="13" xfId="69" applyFont="1" applyFill="1" applyBorder="1" applyAlignment="1">
      <alignment horizontal="center" vertical="center" wrapText="1"/>
      <protection/>
    </xf>
    <xf numFmtId="0" fontId="27" fillId="2" borderId="10" xfId="69" applyFont="1" applyFill="1" applyBorder="1" applyAlignment="1">
      <alignment horizontal="center" vertical="center" wrapText="1"/>
      <protection/>
    </xf>
    <xf numFmtId="0" fontId="35" fillId="33" borderId="0" xfId="69" applyFont="1" applyFill="1" applyAlignment="1">
      <alignment horizontal="left" wrapText="1"/>
      <protection/>
    </xf>
    <xf numFmtId="0" fontId="261" fillId="33" borderId="0" xfId="69" applyFont="1" applyFill="1" applyAlignment="1">
      <alignment horizontal="center"/>
      <protection/>
    </xf>
    <xf numFmtId="0" fontId="297" fillId="33" borderId="0" xfId="69" applyFont="1" applyFill="1" applyAlignment="1">
      <alignment horizontal="center"/>
      <protection/>
    </xf>
    <xf numFmtId="0" fontId="28" fillId="2" borderId="15" xfId="69" applyFont="1" applyFill="1" applyBorder="1" applyAlignment="1">
      <alignment horizontal="center" vertical="center" wrapText="1"/>
      <protection/>
    </xf>
    <xf numFmtId="0" fontId="28" fillId="2" borderId="14" xfId="69" applyFont="1" applyFill="1" applyBorder="1" applyAlignment="1">
      <alignment horizontal="center" vertical="center" wrapText="1"/>
      <protection/>
    </xf>
    <xf numFmtId="0" fontId="10" fillId="0" borderId="10" xfId="69" applyFont="1" applyBorder="1" applyAlignment="1">
      <alignment horizontal="center" vertical="center" wrapText="1"/>
      <protection/>
    </xf>
    <xf numFmtId="0" fontId="28" fillId="0" borderId="17" xfId="69" applyFont="1" applyBorder="1" applyAlignment="1">
      <alignment horizontal="center"/>
      <protection/>
    </xf>
    <xf numFmtId="0" fontId="28" fillId="2" borderId="10" xfId="69" applyFont="1" applyFill="1" applyBorder="1" applyAlignment="1">
      <alignment horizontal="center" vertical="center" wrapText="1"/>
      <protection/>
    </xf>
    <xf numFmtId="0" fontId="27" fillId="0" borderId="15" xfId="0" applyFont="1" applyBorder="1" applyAlignment="1" quotePrefix="1">
      <alignment horizontal="center" vertical="center" wrapText="1"/>
    </xf>
    <xf numFmtId="0" fontId="27" fillId="0" borderId="16" xfId="0" applyFont="1" applyBorder="1" applyAlignment="1" quotePrefix="1">
      <alignment horizontal="center" vertical="center" wrapText="1"/>
    </xf>
    <xf numFmtId="0" fontId="27" fillId="0" borderId="14" xfId="0" applyFont="1" applyBorder="1" applyAlignment="1" quotePrefix="1">
      <alignment horizontal="center" vertical="center" wrapText="1"/>
    </xf>
    <xf numFmtId="0" fontId="28" fillId="0" borderId="17" xfId="69" applyFont="1" applyBorder="1" applyAlignment="1">
      <alignment horizontal="right"/>
      <protection/>
    </xf>
    <xf numFmtId="0" fontId="47" fillId="2" borderId="10" xfId="82" applyFont="1" applyFill="1" applyBorder="1" applyAlignment="1">
      <alignment horizontal="center" vertical="center" wrapText="1"/>
      <protection/>
    </xf>
    <xf numFmtId="0" fontId="49" fillId="2" borderId="12" xfId="82" applyFont="1" applyFill="1" applyBorder="1" applyAlignment="1">
      <alignment horizontal="center" vertical="center"/>
      <protection/>
    </xf>
    <xf numFmtId="0" fontId="49" fillId="2" borderId="13" xfId="82" applyFont="1" applyFill="1" applyBorder="1" applyAlignment="1">
      <alignment horizontal="center" vertical="center"/>
      <protection/>
    </xf>
    <xf numFmtId="0" fontId="14" fillId="0" borderId="0" xfId="69" applyFont="1" applyBorder="1" applyAlignment="1">
      <alignment horizontal="left" vertical="top" wrapText="1"/>
      <protection/>
    </xf>
    <xf numFmtId="0" fontId="250" fillId="0" borderId="0" xfId="82" applyFont="1" applyAlignment="1">
      <alignment horizontal="center"/>
      <protection/>
    </xf>
    <xf numFmtId="0" fontId="268" fillId="0" borderId="0" xfId="82" applyFont="1" applyAlignment="1">
      <alignment horizontal="center"/>
      <protection/>
    </xf>
    <xf numFmtId="0" fontId="254" fillId="0" borderId="0" xfId="82" applyFont="1" applyAlignment="1">
      <alignment horizontal="center"/>
      <protection/>
    </xf>
    <xf numFmtId="0" fontId="43" fillId="2" borderId="10" xfId="69" applyFont="1" applyFill="1" applyBorder="1" applyAlignment="1">
      <alignment horizontal="center" vertical="center" wrapText="1"/>
      <protection/>
    </xf>
    <xf numFmtId="0" fontId="47" fillId="2" borderId="10" xfId="82" applyFont="1" applyFill="1" applyBorder="1" applyAlignment="1">
      <alignment horizontal="center" vertical="center"/>
      <protection/>
    </xf>
    <xf numFmtId="0" fontId="41" fillId="33" borderId="0" xfId="69" applyFont="1" applyFill="1" applyBorder="1" applyAlignment="1">
      <alignment horizontal="center" vertical="center" wrapText="1"/>
      <protection/>
    </xf>
    <xf numFmtId="0" fontId="35" fillId="33" borderId="0" xfId="69" applyFont="1" applyFill="1" applyBorder="1" applyAlignment="1">
      <alignment horizontal="left" vertical="center" wrapText="1"/>
      <protection/>
    </xf>
    <xf numFmtId="0" fontId="250" fillId="33" borderId="0" xfId="82" applyFont="1" applyFill="1" applyAlignment="1">
      <alignment horizontal="center"/>
      <protection/>
    </xf>
    <xf numFmtId="0" fontId="296" fillId="33" borderId="0" xfId="82" applyFont="1" applyFill="1" applyAlignment="1">
      <alignment horizontal="center"/>
      <protection/>
    </xf>
    <xf numFmtId="0" fontId="6" fillId="2" borderId="12" xfId="82" applyFont="1" applyFill="1" applyBorder="1" applyAlignment="1">
      <alignment horizontal="center" vertical="center"/>
      <protection/>
    </xf>
    <xf numFmtId="0" fontId="6" fillId="2" borderId="25" xfId="82" applyFont="1" applyFill="1" applyBorder="1" applyAlignment="1">
      <alignment horizontal="center" vertical="center"/>
      <protection/>
    </xf>
    <xf numFmtId="0" fontId="6" fillId="2" borderId="31" xfId="82" applyFont="1" applyFill="1" applyBorder="1" applyAlignment="1">
      <alignment horizontal="center" vertical="center"/>
      <protection/>
    </xf>
    <xf numFmtId="0" fontId="14" fillId="0" borderId="17" xfId="82" applyFont="1" applyBorder="1" applyAlignment="1">
      <alignment horizontal="right"/>
      <protection/>
    </xf>
    <xf numFmtId="0" fontId="3" fillId="0" borderId="0" xfId="69" applyFont="1" applyAlignment="1">
      <alignment horizontal="right"/>
      <protection/>
    </xf>
    <xf numFmtId="0" fontId="248" fillId="0" borderId="0" xfId="69" applyFont="1" applyAlignment="1">
      <alignment horizontal="right"/>
      <protection/>
    </xf>
    <xf numFmtId="0" fontId="28" fillId="0" borderId="0" xfId="69" applyFont="1" applyAlignment="1">
      <alignment horizontal="center"/>
      <protection/>
    </xf>
    <xf numFmtId="0" fontId="28" fillId="2" borderId="12" xfId="69" applyFont="1" applyFill="1" applyBorder="1" applyAlignment="1">
      <alignment horizontal="center" vertical="center" wrapText="1"/>
      <protection/>
    </xf>
    <xf numFmtId="0" fontId="28" fillId="2" borderId="25" xfId="69" applyFont="1" applyFill="1" applyBorder="1" applyAlignment="1">
      <alignment horizontal="center" vertical="center" wrapText="1"/>
      <protection/>
    </xf>
    <xf numFmtId="0" fontId="28" fillId="2" borderId="13" xfId="69" applyFont="1" applyFill="1" applyBorder="1" applyAlignment="1">
      <alignment horizontal="center" vertical="center" wrapText="1"/>
      <protection/>
    </xf>
    <xf numFmtId="0" fontId="39" fillId="2" borderId="10" xfId="69" applyFont="1" applyFill="1" applyBorder="1" applyAlignment="1">
      <alignment horizontal="center" vertical="center"/>
      <protection/>
    </xf>
    <xf numFmtId="0" fontId="47" fillId="0" borderId="0" xfId="79" applyFont="1" applyAlignment="1">
      <alignment horizontal="center"/>
      <protection/>
    </xf>
    <xf numFmtId="0" fontId="257" fillId="0" borderId="0" xfId="79" applyFont="1" applyAlignment="1">
      <alignment horizontal="center"/>
      <protection/>
    </xf>
    <xf numFmtId="0" fontId="258" fillId="0" borderId="0" xfId="79" applyFont="1" applyAlignment="1">
      <alignment horizontal="center"/>
      <protection/>
    </xf>
    <xf numFmtId="0" fontId="47" fillId="2" borderId="16" xfId="69" applyFont="1" applyFill="1" applyBorder="1" applyAlignment="1">
      <alignment horizontal="center" vertical="top" wrapText="1"/>
      <protection/>
    </xf>
    <xf numFmtId="0" fontId="47" fillId="2" borderId="15" xfId="79" applyFont="1" applyFill="1" applyBorder="1" applyAlignment="1" quotePrefix="1">
      <alignment horizontal="center" vertical="center" wrapText="1"/>
      <protection/>
    </xf>
    <xf numFmtId="0" fontId="47" fillId="2" borderId="14" xfId="79" applyFont="1" applyFill="1" applyBorder="1" applyAlignment="1" quotePrefix="1">
      <alignment horizontal="center" vertical="center" wrapText="1"/>
      <protection/>
    </xf>
    <xf numFmtId="0" fontId="47" fillId="2" borderId="18" xfId="79" applyFont="1" applyFill="1" applyBorder="1" applyAlignment="1" quotePrefix="1">
      <alignment horizontal="center" vertical="center" wrapText="1"/>
      <protection/>
    </xf>
    <xf numFmtId="0" fontId="47" fillId="2" borderId="17" xfId="79" applyFont="1" applyFill="1" applyBorder="1" applyAlignment="1" quotePrefix="1">
      <alignment horizontal="center" vertical="center" wrapText="1"/>
      <protection/>
    </xf>
    <xf numFmtId="0" fontId="47" fillId="0" borderId="0" xfId="69" applyFont="1" applyBorder="1" applyAlignment="1">
      <alignment horizontal="right" vertical="center"/>
      <protection/>
    </xf>
    <xf numFmtId="0" fontId="47" fillId="0" borderId="20" xfId="79" applyFont="1" applyBorder="1" applyAlignment="1">
      <alignment horizontal="left"/>
      <protection/>
    </xf>
    <xf numFmtId="0" fontId="41" fillId="0" borderId="0" xfId="69" applyFont="1" applyBorder="1" applyAlignment="1">
      <alignment horizontal="left" vertical="center" wrapText="1"/>
      <protection/>
    </xf>
    <xf numFmtId="0" fontId="41" fillId="2" borderId="15" xfId="69" applyFont="1" applyFill="1" applyBorder="1" applyAlignment="1">
      <alignment horizontal="center" vertical="center" wrapText="1"/>
      <protection/>
    </xf>
    <xf numFmtId="0" fontId="41" fillId="2" borderId="16" xfId="69" applyFont="1" applyFill="1" applyBorder="1" applyAlignment="1">
      <alignment horizontal="center" vertical="top" wrapText="1"/>
      <protection/>
    </xf>
    <xf numFmtId="0" fontId="41" fillId="2" borderId="15" xfId="78" applyFont="1" applyFill="1" applyBorder="1" applyAlignment="1" quotePrefix="1">
      <alignment horizontal="center" vertical="center" textRotation="90" wrapText="1"/>
      <protection/>
    </xf>
    <xf numFmtId="0" fontId="41" fillId="2" borderId="14" xfId="78" applyFont="1" applyFill="1" applyBorder="1" applyAlignment="1" quotePrefix="1">
      <alignment horizontal="center" vertical="center" textRotation="90" wrapText="1"/>
      <protection/>
    </xf>
    <xf numFmtId="0" fontId="43" fillId="2" borderId="15" xfId="78" applyFont="1" applyFill="1" applyBorder="1" applyAlignment="1" quotePrefix="1">
      <alignment horizontal="left" vertical="center" textRotation="90" wrapText="1"/>
      <protection/>
    </xf>
    <xf numFmtId="0" fontId="43" fillId="2" borderId="14" xfId="78" applyFont="1" applyFill="1" applyBorder="1" applyAlignment="1" quotePrefix="1">
      <alignment horizontal="left" vertical="center" textRotation="90" wrapText="1"/>
      <protection/>
    </xf>
    <xf numFmtId="0" fontId="35" fillId="2" borderId="18" xfId="78" applyFont="1" applyFill="1" applyBorder="1" applyAlignment="1" quotePrefix="1">
      <alignment horizontal="center" vertical="center" wrapText="1"/>
      <protection/>
    </xf>
    <xf numFmtId="0" fontId="35" fillId="2" borderId="17" xfId="78" applyFont="1" applyFill="1" applyBorder="1" applyAlignment="1" quotePrefix="1">
      <alignment horizontal="center" vertical="center" wrapText="1"/>
      <protection/>
    </xf>
    <xf numFmtId="0" fontId="53" fillId="0" borderId="0" xfId="69" applyFont="1" applyBorder="1" applyAlignment="1">
      <alignment horizontal="right" vertical="center"/>
      <protection/>
    </xf>
    <xf numFmtId="0" fontId="35" fillId="0" borderId="0" xfId="78" applyFont="1" applyAlignment="1">
      <alignment horizontal="center"/>
      <protection/>
    </xf>
    <xf numFmtId="0" fontId="37" fillId="0" borderId="0" xfId="78" applyFont="1" applyAlignment="1">
      <alignment horizontal="right"/>
      <protection/>
    </xf>
    <xf numFmtId="0" fontId="258" fillId="0" borderId="0" xfId="78" applyFont="1" applyAlignment="1">
      <alignment horizontal="center" vertical="center"/>
      <protection/>
    </xf>
    <xf numFmtId="0" fontId="46" fillId="0" borderId="10" xfId="58" applyFont="1" applyBorder="1" applyAlignment="1">
      <alignment horizontal="left"/>
      <protection/>
    </xf>
    <xf numFmtId="0" fontId="231" fillId="2" borderId="15" xfId="69" applyFont="1" applyFill="1" applyBorder="1" applyAlignment="1">
      <alignment horizontal="center" vertical="center" wrapText="1"/>
      <protection/>
    </xf>
    <xf numFmtId="0" fontId="231" fillId="2" borderId="16" xfId="69" applyFont="1" applyFill="1" applyBorder="1" applyAlignment="1">
      <alignment horizontal="center" vertical="center" wrapText="1"/>
      <protection/>
    </xf>
    <xf numFmtId="0" fontId="231" fillId="2" borderId="14" xfId="69" applyFont="1" applyFill="1" applyBorder="1" applyAlignment="1">
      <alignment horizontal="center" vertical="center" wrapText="1"/>
      <protection/>
    </xf>
    <xf numFmtId="0" fontId="231" fillId="2" borderId="26" xfId="69" applyFont="1" applyFill="1" applyBorder="1" applyAlignment="1">
      <alignment horizontal="center" vertical="center" wrapText="1"/>
      <protection/>
    </xf>
    <xf numFmtId="0" fontId="231" fillId="2" borderId="20" xfId="69" applyFont="1" applyFill="1" applyBorder="1" applyAlignment="1">
      <alignment horizontal="center" vertical="center" wrapText="1"/>
      <protection/>
    </xf>
    <xf numFmtId="0" fontId="231" fillId="2" borderId="28" xfId="69" applyFont="1" applyFill="1" applyBorder="1" applyAlignment="1">
      <alignment horizontal="center" vertical="center" wrapText="1"/>
      <protection/>
    </xf>
    <xf numFmtId="0" fontId="231" fillId="2" borderId="27" xfId="69" applyFont="1" applyFill="1" applyBorder="1" applyAlignment="1">
      <alignment horizontal="center" vertical="center" wrapText="1"/>
      <protection/>
    </xf>
    <xf numFmtId="0" fontId="231" fillId="2" borderId="0" xfId="69" applyFont="1" applyFill="1" applyBorder="1" applyAlignment="1">
      <alignment horizontal="center" vertical="center" wrapText="1"/>
      <protection/>
    </xf>
    <xf numFmtId="0" fontId="231" fillId="2" borderId="30" xfId="69" applyFont="1" applyFill="1" applyBorder="1" applyAlignment="1">
      <alignment horizontal="center" vertical="center" wrapText="1"/>
      <protection/>
    </xf>
    <xf numFmtId="0" fontId="231" fillId="2" borderId="15" xfId="69" applyFont="1" applyFill="1" applyBorder="1" applyAlignment="1">
      <alignment horizontal="center" vertical="center" textRotation="90" wrapText="1"/>
      <protection/>
    </xf>
    <xf numFmtId="0" fontId="231" fillId="2" borderId="16" xfId="69" applyFont="1" applyFill="1" applyBorder="1" applyAlignment="1">
      <alignment horizontal="center" vertical="center" textRotation="90" wrapText="1"/>
      <protection/>
    </xf>
    <xf numFmtId="0" fontId="231" fillId="2" borderId="14" xfId="69" applyFont="1" applyFill="1" applyBorder="1" applyAlignment="1">
      <alignment horizontal="center" vertical="center" textRotation="90" wrapText="1"/>
      <protection/>
    </xf>
    <xf numFmtId="0" fontId="84" fillId="0" borderId="10" xfId="69" applyFont="1" applyBorder="1" applyAlignment="1">
      <alignment horizontal="center" vertical="center" wrapText="1"/>
      <protection/>
    </xf>
    <xf numFmtId="0" fontId="298" fillId="0" borderId="0" xfId="69" applyFont="1" applyBorder="1" applyAlignment="1">
      <alignment horizontal="center" vertical="top"/>
      <protection/>
    </xf>
    <xf numFmtId="0" fontId="37" fillId="0" borderId="17" xfId="69" applyFont="1" applyBorder="1" applyAlignment="1">
      <alignment horizontal="right"/>
      <protection/>
    </xf>
    <xf numFmtId="0" fontId="240" fillId="2" borderId="0" xfId="69" applyFont="1" applyFill="1" applyBorder="1" applyAlignment="1">
      <alignment horizontal="center" vertical="center"/>
      <protection/>
    </xf>
    <xf numFmtId="0" fontId="227" fillId="0" borderId="12" xfId="69" applyFont="1" applyBorder="1" applyAlignment="1">
      <alignment horizontal="left" vertical="center" wrapText="1"/>
      <protection/>
    </xf>
    <xf numFmtId="0" fontId="227" fillId="0" borderId="13" xfId="69" applyFont="1" applyBorder="1" applyAlignment="1">
      <alignment horizontal="left" vertical="center" wrapText="1"/>
      <protection/>
    </xf>
    <xf numFmtId="0" fontId="256" fillId="0" borderId="0" xfId="69" applyFont="1" applyAlignment="1">
      <alignment horizontal="center"/>
      <protection/>
    </xf>
    <xf numFmtId="0" fontId="264" fillId="2" borderId="12" xfId="69" applyFont="1" applyFill="1" applyBorder="1" applyAlignment="1">
      <alignment horizontal="center" vertical="center" wrapText="1"/>
      <protection/>
    </xf>
    <xf numFmtId="0" fontId="264" fillId="2" borderId="13" xfId="69" applyFont="1" applyFill="1" applyBorder="1" applyAlignment="1">
      <alignment horizontal="center" vertical="center" wrapText="1"/>
      <protection/>
    </xf>
    <xf numFmtId="0" fontId="78" fillId="2" borderId="0" xfId="0" applyFont="1" applyFill="1" applyAlignment="1">
      <alignment horizontal="center" vertical="center" wrapText="1"/>
    </xf>
    <xf numFmtId="0" fontId="39" fillId="2" borderId="10" xfId="0" applyFont="1" applyFill="1" applyBorder="1" applyAlignment="1">
      <alignment horizontal="center" vertical="center"/>
    </xf>
    <xf numFmtId="0" fontId="39" fillId="2" borderId="10" xfId="0" applyFont="1" applyFill="1" applyBorder="1" applyAlignment="1">
      <alignment horizontal="center" vertical="center" wrapText="1"/>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39" fillId="2" borderId="16"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39" fillId="2" borderId="13" xfId="0" applyFont="1" applyFill="1" applyBorder="1" applyAlignment="1">
      <alignment horizontal="center" vertical="center" wrapText="1"/>
    </xf>
    <xf numFmtId="0" fontId="52" fillId="0" borderId="17" xfId="0" applyFont="1" applyBorder="1" applyAlignment="1">
      <alignment horizontal="left"/>
    </xf>
    <xf numFmtId="0" fontId="39" fillId="0" borderId="0" xfId="0" applyFont="1" applyAlignment="1">
      <alignment horizontal="center"/>
    </xf>
    <xf numFmtId="0" fontId="57" fillId="0" borderId="0" xfId="0" applyFont="1" applyAlignment="1">
      <alignment horizontal="right"/>
    </xf>
    <xf numFmtId="0" fontId="299" fillId="0" borderId="0" xfId="0" applyFont="1" applyAlignment="1">
      <alignment horizontal="center" vertical="top" wrapText="1"/>
    </xf>
    <xf numFmtId="0" fontId="271" fillId="0" borderId="0" xfId="0" applyFont="1" applyAlignment="1">
      <alignment horizontal="center" vertical="top" wrapText="1"/>
    </xf>
    <xf numFmtId="0" fontId="294" fillId="0" borderId="0" xfId="0" applyFont="1" applyAlignment="1">
      <alignment horizontal="center" vertical="top" wrapText="1"/>
    </xf>
    <xf numFmtId="0" fontId="38" fillId="0" borderId="0" xfId="0" applyFont="1" applyAlignment="1">
      <alignment horizontal="center"/>
    </xf>
    <xf numFmtId="0" fontId="291" fillId="0" borderId="0" xfId="0" applyFont="1" applyAlignment="1">
      <alignment horizontal="center" vertical="top" wrapText="1"/>
    </xf>
    <xf numFmtId="0" fontId="272" fillId="0" borderId="0" xfId="0" applyFont="1" applyAlignment="1">
      <alignment horizontal="center" vertical="top" wrapText="1"/>
    </xf>
    <xf numFmtId="0" fontId="0" fillId="2" borderId="12" xfId="82" applyFont="1" applyFill="1" applyBorder="1" applyAlignment="1">
      <alignment horizontal="center" vertical="center" wrapText="1"/>
      <protection/>
    </xf>
    <xf numFmtId="0" fontId="0" fillId="2" borderId="13" xfId="82" applyFont="1" applyFill="1" applyBorder="1" applyAlignment="1">
      <alignment horizontal="center" vertical="center" wrapText="1"/>
      <protection/>
    </xf>
    <xf numFmtId="2" fontId="49" fillId="33" borderId="15" xfId="69" applyNumberFormat="1" applyFont="1" applyFill="1" applyBorder="1" applyAlignment="1">
      <alignment horizontal="center" vertical="center" textRotation="90"/>
      <protection/>
    </xf>
    <xf numFmtId="2" fontId="49" fillId="33" borderId="16" xfId="69" applyNumberFormat="1" applyFont="1" applyFill="1" applyBorder="1" applyAlignment="1">
      <alignment horizontal="center" vertical="center" textRotation="90"/>
      <protection/>
    </xf>
    <xf numFmtId="2" fontId="49" fillId="33" borderId="14" xfId="69" applyNumberFormat="1" applyFont="1" applyFill="1" applyBorder="1" applyAlignment="1">
      <alignment horizontal="center" vertical="center" textRotation="90"/>
      <protection/>
    </xf>
    <xf numFmtId="0" fontId="39" fillId="2" borderId="12" xfId="69" applyFont="1" applyFill="1" applyBorder="1" applyAlignment="1">
      <alignment horizontal="center" vertical="center"/>
      <protection/>
    </xf>
    <xf numFmtId="0" fontId="39" fillId="2" borderId="13" xfId="69" applyFont="1" applyFill="1" applyBorder="1" applyAlignment="1">
      <alignment horizontal="center" vertical="center"/>
      <protection/>
    </xf>
    <xf numFmtId="0" fontId="38" fillId="33" borderId="0" xfId="69" applyFont="1" applyFill="1" applyBorder="1" applyAlignment="1">
      <alignment horizontal="center" vertical="center" wrapText="1"/>
      <protection/>
    </xf>
    <xf numFmtId="0" fontId="39" fillId="33" borderId="0" xfId="69" applyFont="1" applyFill="1" applyBorder="1" applyAlignment="1">
      <alignment horizontal="left" vertical="center" wrapText="1"/>
      <protection/>
    </xf>
    <xf numFmtId="0" fontId="0" fillId="2" borderId="12" xfId="69" applyFont="1" applyFill="1" applyBorder="1" applyAlignment="1">
      <alignment horizontal="center" vertical="center" wrapText="1"/>
      <protection/>
    </xf>
    <xf numFmtId="0" fontId="0" fillId="2" borderId="25" xfId="69" applyFont="1" applyFill="1" applyBorder="1" applyAlignment="1">
      <alignment horizontal="center" vertical="center" wrapText="1"/>
      <protection/>
    </xf>
    <xf numFmtId="0" fontId="0" fillId="2" borderId="13" xfId="69" applyFont="1" applyFill="1" applyBorder="1" applyAlignment="1">
      <alignment horizontal="center" vertical="center" wrapText="1"/>
      <protection/>
    </xf>
    <xf numFmtId="0" fontId="0" fillId="2" borderId="26" xfId="69" applyFont="1" applyFill="1" applyBorder="1" applyAlignment="1">
      <alignment horizontal="center" vertical="center" wrapText="1"/>
      <protection/>
    </xf>
    <xf numFmtId="0" fontId="0" fillId="2" borderId="18" xfId="69" applyFont="1" applyFill="1" applyBorder="1" applyAlignment="1">
      <alignment horizontal="center" vertical="center" wrapText="1"/>
      <protection/>
    </xf>
    <xf numFmtId="0" fontId="2" fillId="33" borderId="0" xfId="69" applyFont="1" applyFill="1" applyBorder="1" applyAlignment="1">
      <alignment horizontal="right"/>
      <protection/>
    </xf>
    <xf numFmtId="0" fontId="293" fillId="33" borderId="0" xfId="69" applyFont="1" applyFill="1" applyAlignment="1">
      <alignment horizontal="center"/>
      <protection/>
    </xf>
    <xf numFmtId="0" fontId="288" fillId="33" borderId="0" xfId="69" applyFont="1" applyFill="1" applyAlignment="1">
      <alignment horizontal="center" vertical="center" wrapText="1"/>
      <protection/>
    </xf>
    <xf numFmtId="0" fontId="0" fillId="33" borderId="0" xfId="69" applyFont="1" applyFill="1" applyAlignment="1">
      <alignment horizontal="center"/>
      <protection/>
    </xf>
    <xf numFmtId="2" fontId="49" fillId="33" borderId="26" xfId="69" applyNumberFormat="1" applyFont="1" applyFill="1" applyBorder="1" applyAlignment="1">
      <alignment horizontal="center" vertical="center" textRotation="90"/>
      <protection/>
    </xf>
    <xf numFmtId="2" fontId="49" fillId="33" borderId="27" xfId="69" applyNumberFormat="1" applyFont="1" applyFill="1" applyBorder="1" applyAlignment="1">
      <alignment horizontal="center" vertical="center" textRotation="90"/>
      <protection/>
    </xf>
    <xf numFmtId="2" fontId="49" fillId="33" borderId="18" xfId="69" applyNumberFormat="1" applyFont="1" applyFill="1" applyBorder="1" applyAlignment="1">
      <alignment horizontal="center" vertical="center" textRotation="90"/>
      <protection/>
    </xf>
    <xf numFmtId="0" fontId="39" fillId="33" borderId="0" xfId="69" applyFont="1" applyFill="1" applyBorder="1" applyAlignment="1">
      <alignment horizontal="left" wrapText="1"/>
      <protection/>
    </xf>
    <xf numFmtId="0" fontId="249" fillId="33" borderId="0" xfId="69" applyFont="1" applyFill="1" applyAlignment="1">
      <alignment horizontal="center"/>
      <protection/>
    </xf>
    <xf numFmtId="0" fontId="3" fillId="33" borderId="0" xfId="69" applyFont="1" applyFill="1" applyAlignment="1">
      <alignment horizontal="right"/>
      <protection/>
    </xf>
    <xf numFmtId="0" fontId="38" fillId="33" borderId="0" xfId="69" applyFont="1" applyFill="1" applyBorder="1" applyAlignment="1">
      <alignment horizontal="left" vertical="top" wrapText="1"/>
      <protection/>
    </xf>
    <xf numFmtId="0" fontId="0" fillId="2" borderId="15" xfId="69" applyFont="1" applyFill="1" applyBorder="1" applyAlignment="1">
      <alignment horizontal="center" vertical="center" wrapText="1"/>
      <protection/>
    </xf>
    <xf numFmtId="0" fontId="0" fillId="2" borderId="14" xfId="69" applyFont="1" applyFill="1" applyBorder="1" applyAlignment="1">
      <alignment horizontal="center" vertical="center" wrapText="1"/>
      <protection/>
    </xf>
    <xf numFmtId="0" fontId="0" fillId="33" borderId="0" xfId="69" applyFont="1" applyFill="1" applyAlignment="1">
      <alignment horizontal="center" vertical="center" wrapText="1"/>
      <protection/>
    </xf>
    <xf numFmtId="0" fontId="300" fillId="33" borderId="26" xfId="69" applyFont="1" applyFill="1" applyBorder="1" applyAlignment="1">
      <alignment horizontal="center" vertical="center" wrapText="1"/>
      <protection/>
    </xf>
    <xf numFmtId="0" fontId="95" fillId="33" borderId="20" xfId="69" applyFont="1" applyFill="1" applyBorder="1" applyAlignment="1">
      <alignment horizontal="center" vertical="center" wrapText="1"/>
      <protection/>
    </xf>
    <xf numFmtId="0" fontId="95" fillId="33" borderId="28" xfId="69" applyFont="1" applyFill="1" applyBorder="1" applyAlignment="1">
      <alignment horizontal="center" vertical="center" wrapText="1"/>
      <protection/>
    </xf>
    <xf numFmtId="0" fontId="95" fillId="33" borderId="27" xfId="69" applyFont="1" applyFill="1" applyBorder="1" applyAlignment="1">
      <alignment horizontal="center" vertical="center" wrapText="1"/>
      <protection/>
    </xf>
    <xf numFmtId="0" fontId="95" fillId="33" borderId="0" xfId="69" applyFont="1" applyFill="1" applyBorder="1" applyAlignment="1">
      <alignment horizontal="center" vertical="center" wrapText="1"/>
      <protection/>
    </xf>
    <xf numFmtId="0" fontId="95" fillId="33" borderId="30" xfId="69" applyFont="1" applyFill="1" applyBorder="1" applyAlignment="1">
      <alignment horizontal="center" vertical="center" wrapText="1"/>
      <protection/>
    </xf>
    <xf numFmtId="0" fontId="95" fillId="33" borderId="18" xfId="69" applyFont="1" applyFill="1" applyBorder="1" applyAlignment="1">
      <alignment horizontal="center" vertical="center" wrapText="1"/>
      <protection/>
    </xf>
    <xf numFmtId="0" fontId="95" fillId="33" borderId="17" xfId="69" applyFont="1" applyFill="1" applyBorder="1" applyAlignment="1">
      <alignment horizontal="center" vertical="center" wrapText="1"/>
      <protection/>
    </xf>
    <xf numFmtId="0" fontId="95" fillId="33" borderId="29" xfId="69" applyFont="1" applyFill="1" applyBorder="1" applyAlignment="1">
      <alignment horizontal="center" vertical="center" wrapText="1"/>
      <protection/>
    </xf>
    <xf numFmtId="0" fontId="301" fillId="33" borderId="0" xfId="69" applyFont="1" applyFill="1" applyAlignment="1">
      <alignment horizontal="center" wrapText="1"/>
      <protection/>
    </xf>
    <xf numFmtId="0" fontId="2" fillId="2" borderId="18" xfId="69" applyFont="1" applyFill="1" applyBorder="1" applyAlignment="1">
      <alignment horizontal="center" vertical="center" wrapText="1"/>
      <protection/>
    </xf>
    <xf numFmtId="0" fontId="0" fillId="2" borderId="12" xfId="82" applyFont="1" applyFill="1" applyBorder="1" applyAlignment="1">
      <alignment horizontal="center" wrapText="1"/>
      <protection/>
    </xf>
    <xf numFmtId="0" fontId="0" fillId="2" borderId="13" xfId="82" applyFont="1" applyFill="1" applyBorder="1" applyAlignment="1">
      <alignment horizontal="center" wrapText="1"/>
      <protection/>
    </xf>
    <xf numFmtId="0" fontId="302" fillId="33" borderId="26" xfId="69" applyFont="1" applyFill="1" applyBorder="1" applyAlignment="1">
      <alignment horizontal="center" vertical="center" wrapText="1"/>
      <protection/>
    </xf>
    <xf numFmtId="0" fontId="302" fillId="33" borderId="20" xfId="69" applyFont="1" applyFill="1" applyBorder="1" applyAlignment="1">
      <alignment horizontal="center" vertical="center"/>
      <protection/>
    </xf>
    <xf numFmtId="0" fontId="302" fillId="33" borderId="28" xfId="69" applyFont="1" applyFill="1" applyBorder="1" applyAlignment="1">
      <alignment horizontal="center" vertical="center"/>
      <protection/>
    </xf>
    <xf numFmtId="0" fontId="302" fillId="33" borderId="27" xfId="69" applyFont="1" applyFill="1" applyBorder="1" applyAlignment="1">
      <alignment horizontal="center" vertical="center"/>
      <protection/>
    </xf>
    <xf numFmtId="0" fontId="302" fillId="33" borderId="0" xfId="69" applyFont="1" applyFill="1" applyBorder="1" applyAlignment="1">
      <alignment horizontal="center" vertical="center"/>
      <protection/>
    </xf>
    <xf numFmtId="0" fontId="302" fillId="33" borderId="30" xfId="69" applyFont="1" applyFill="1" applyBorder="1" applyAlignment="1">
      <alignment horizontal="center" vertical="center"/>
      <protection/>
    </xf>
    <xf numFmtId="0" fontId="302" fillId="33" borderId="18" xfId="69" applyFont="1" applyFill="1" applyBorder="1" applyAlignment="1">
      <alignment horizontal="center" vertical="center"/>
      <protection/>
    </xf>
    <xf numFmtId="0" fontId="302" fillId="33" borderId="17" xfId="69" applyFont="1" applyFill="1" applyBorder="1" applyAlignment="1">
      <alignment horizontal="center" vertical="center"/>
      <protection/>
    </xf>
    <xf numFmtId="0" fontId="302" fillId="33" borderId="29" xfId="69" applyFont="1" applyFill="1" applyBorder="1" applyAlignment="1">
      <alignment horizontal="center" vertical="center"/>
      <protection/>
    </xf>
    <xf numFmtId="0" fontId="301" fillId="33" borderId="0" xfId="69" applyFont="1" applyFill="1" applyAlignment="1">
      <alignment horizontal="center" vertical="center" wrapText="1"/>
      <protection/>
    </xf>
    <xf numFmtId="0" fontId="2" fillId="33" borderId="17" xfId="69" applyFont="1" applyFill="1" applyBorder="1" applyAlignment="1">
      <alignment horizontal="left" vertical="center"/>
      <protection/>
    </xf>
    <xf numFmtId="0" fontId="35" fillId="33" borderId="0" xfId="69" applyFont="1" applyFill="1" applyBorder="1" applyAlignment="1">
      <alignment horizontal="left" wrapText="1"/>
      <protection/>
    </xf>
    <xf numFmtId="0" fontId="289" fillId="33" borderId="0" xfId="76" applyFont="1" applyFill="1" applyAlignment="1">
      <alignment horizontal="center"/>
      <protection/>
    </xf>
    <xf numFmtId="0" fontId="21" fillId="2" borderId="15" xfId="76" applyFont="1" applyFill="1" applyBorder="1" applyAlignment="1">
      <alignment horizontal="center" vertical="center" wrapText="1"/>
      <protection/>
    </xf>
    <xf numFmtId="0" fontId="21" fillId="2" borderId="14" xfId="76" applyFont="1" applyFill="1" applyBorder="1" applyAlignment="1">
      <alignment horizontal="center" vertical="center" wrapText="1"/>
      <protection/>
    </xf>
    <xf numFmtId="0" fontId="21" fillId="2" borderId="10" xfId="76" applyFont="1" applyFill="1" applyBorder="1" applyAlignment="1">
      <alignment horizontal="center" vertical="center" wrapText="1"/>
      <protection/>
    </xf>
    <xf numFmtId="0" fontId="21" fillId="2" borderId="12" xfId="76" applyFont="1" applyFill="1" applyBorder="1" applyAlignment="1">
      <alignment horizontal="center" vertical="center" wrapText="1"/>
      <protection/>
    </xf>
    <xf numFmtId="0" fontId="21" fillId="2" borderId="25" xfId="76" applyFont="1" applyFill="1" applyBorder="1" applyAlignment="1">
      <alignment horizontal="center" vertical="center" wrapText="1"/>
      <protection/>
    </xf>
    <xf numFmtId="0" fontId="21" fillId="2" borderId="13" xfId="76" applyFont="1" applyFill="1" applyBorder="1" applyAlignment="1">
      <alignment horizontal="center" vertical="center" wrapText="1"/>
      <protection/>
    </xf>
    <xf numFmtId="0" fontId="21" fillId="2" borderId="28" xfId="76" applyFont="1" applyFill="1" applyBorder="1" applyAlignment="1">
      <alignment horizontal="center" vertical="center" wrapText="1"/>
      <protection/>
    </xf>
    <xf numFmtId="0" fontId="303" fillId="33" borderId="26" xfId="76" applyFont="1" applyFill="1" applyBorder="1" applyAlignment="1">
      <alignment horizontal="center" vertical="center" wrapText="1"/>
      <protection/>
    </xf>
    <xf numFmtId="0" fontId="303" fillId="33" borderId="20" xfId="76" applyFont="1" applyFill="1" applyBorder="1" applyAlignment="1">
      <alignment horizontal="center" vertical="center" wrapText="1"/>
      <protection/>
    </xf>
    <xf numFmtId="0" fontId="303" fillId="33" borderId="28" xfId="76" applyFont="1" applyFill="1" applyBorder="1" applyAlignment="1">
      <alignment horizontal="center" vertical="center" wrapText="1"/>
      <protection/>
    </xf>
    <xf numFmtId="0" fontId="303" fillId="33" borderId="27" xfId="76" applyFont="1" applyFill="1" applyBorder="1" applyAlignment="1">
      <alignment horizontal="center" vertical="center" wrapText="1"/>
      <protection/>
    </xf>
    <xf numFmtId="0" fontId="303" fillId="33" borderId="0" xfId="76" applyFont="1" applyFill="1" applyBorder="1" applyAlignment="1">
      <alignment horizontal="center" vertical="center" wrapText="1"/>
      <protection/>
    </xf>
    <xf numFmtId="0" fontId="303" fillId="33" borderId="30" xfId="76" applyFont="1" applyFill="1" applyBorder="1" applyAlignment="1">
      <alignment horizontal="center" vertical="center" wrapText="1"/>
      <protection/>
    </xf>
    <xf numFmtId="0" fontId="11" fillId="2" borderId="12" xfId="69" applyFont="1" applyFill="1" applyBorder="1" applyAlignment="1">
      <alignment horizontal="center" vertical="center"/>
      <protection/>
    </xf>
    <xf numFmtId="0" fontId="11" fillId="2" borderId="13" xfId="69" applyFont="1" applyFill="1" applyBorder="1" applyAlignment="1">
      <alignment horizontal="center" vertical="center"/>
      <protection/>
    </xf>
    <xf numFmtId="0" fontId="267" fillId="0" borderId="0" xfId="0" applyFont="1" applyAlignment="1">
      <alignment horizontal="center"/>
    </xf>
    <xf numFmtId="0" fontId="289" fillId="0" borderId="0" xfId="76" applyFont="1" applyAlignment="1">
      <alignment horizontal="center"/>
      <protection/>
    </xf>
    <xf numFmtId="0" fontId="66" fillId="2" borderId="15" xfId="76" applyFont="1" applyFill="1" applyBorder="1" applyAlignment="1">
      <alignment horizontal="center" vertical="center" textRotation="90" wrapText="1"/>
      <protection/>
    </xf>
    <xf numFmtId="0" fontId="66" fillId="2" borderId="14" xfId="76" applyFont="1" applyFill="1" applyBorder="1" applyAlignment="1">
      <alignment horizontal="center" vertical="center" textRotation="90" wrapText="1"/>
      <protection/>
    </xf>
    <xf numFmtId="0" fontId="71" fillId="33" borderId="10" xfId="76" applyFont="1" applyFill="1" applyBorder="1" applyAlignment="1">
      <alignment horizontal="center" vertical="center" wrapText="1"/>
      <protection/>
    </xf>
    <xf numFmtId="0" fontId="2" fillId="2" borderId="10" xfId="82" applyFont="1" applyFill="1" applyBorder="1" applyAlignment="1">
      <alignment horizontal="center" vertical="center"/>
      <protection/>
    </xf>
    <xf numFmtId="0" fontId="41" fillId="2" borderId="15"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72" fillId="2" borderId="10" xfId="64" applyFont="1" applyFill="1" applyBorder="1" applyAlignment="1">
      <alignment horizontal="center" vertical="center" wrapText="1"/>
      <protection/>
    </xf>
    <xf numFmtId="0" fontId="231" fillId="2" borderId="12" xfId="64" applyFont="1" applyFill="1" applyBorder="1" applyAlignment="1">
      <alignment horizontal="center"/>
      <protection/>
    </xf>
    <xf numFmtId="0" fontId="231" fillId="2" borderId="13" xfId="64" applyFont="1" applyFill="1" applyBorder="1" applyAlignment="1">
      <alignment horizontal="center"/>
      <protection/>
    </xf>
    <xf numFmtId="0" fontId="36" fillId="0" borderId="0" xfId="82" applyFont="1" applyAlignment="1">
      <alignment horizontal="right"/>
      <protection/>
    </xf>
    <xf numFmtId="0" fontId="291" fillId="0" borderId="0" xfId="82" applyFont="1" applyAlignment="1">
      <alignment horizontal="center" vertical="center"/>
      <protection/>
    </xf>
    <xf numFmtId="0" fontId="291" fillId="0" borderId="0" xfId="64" applyFont="1" applyAlignment="1">
      <alignment horizontal="center"/>
      <protection/>
    </xf>
    <xf numFmtId="0" fontId="41" fillId="2" borderId="10" xfId="82" applyFont="1" applyFill="1" applyBorder="1" applyAlignment="1">
      <alignment horizontal="center" vertical="center" wrapText="1"/>
      <protection/>
    </xf>
    <xf numFmtId="0" fontId="231" fillId="2" borderId="12" xfId="64" applyFont="1" applyFill="1" applyBorder="1" applyAlignment="1">
      <alignment horizontal="center" vertical="center"/>
      <protection/>
    </xf>
    <xf numFmtId="0" fontId="231" fillId="2" borderId="13" xfId="64" applyFont="1" applyFill="1" applyBorder="1" applyAlignment="1">
      <alignment horizontal="center" vertical="center"/>
      <protection/>
    </xf>
    <xf numFmtId="0" fontId="72" fillId="2" borderId="15" xfId="64" applyFont="1" applyFill="1" applyBorder="1" applyAlignment="1">
      <alignment horizontal="center" vertical="center" wrapText="1"/>
      <protection/>
    </xf>
    <xf numFmtId="0" fontId="72" fillId="2" borderId="14" xfId="64" applyFont="1" applyFill="1" applyBorder="1" applyAlignment="1">
      <alignment horizontal="center" vertical="center" wrapText="1"/>
      <protection/>
    </xf>
    <xf numFmtId="0" fontId="72" fillId="2" borderId="12" xfId="64" applyFont="1" applyFill="1" applyBorder="1" applyAlignment="1">
      <alignment horizontal="center" vertical="center" wrapText="1"/>
      <protection/>
    </xf>
    <xf numFmtId="0" fontId="72" fillId="2" borderId="25" xfId="64" applyFont="1" applyFill="1" applyBorder="1" applyAlignment="1">
      <alignment horizontal="center" vertical="center" wrapText="1"/>
      <protection/>
    </xf>
    <xf numFmtId="0" fontId="72" fillId="2" borderId="13" xfId="64" applyFont="1" applyFill="1" applyBorder="1" applyAlignment="1">
      <alignment horizontal="center" vertical="center" wrapText="1"/>
      <protection/>
    </xf>
    <xf numFmtId="0" fontId="270" fillId="0" borderId="0" xfId="82" applyFont="1" applyAlignment="1">
      <alignment horizontal="center"/>
      <protection/>
    </xf>
    <xf numFmtId="1" fontId="304" fillId="0" borderId="26" xfId="64" applyNumberFormat="1" applyFont="1" applyBorder="1" applyAlignment="1">
      <alignment horizontal="center" vertical="center" wrapText="1"/>
      <protection/>
    </xf>
    <xf numFmtId="1" fontId="304" fillId="0" borderId="20" xfId="64" applyNumberFormat="1" applyFont="1" applyBorder="1" applyAlignment="1">
      <alignment horizontal="center" vertical="center"/>
      <protection/>
    </xf>
    <xf numFmtId="1" fontId="304" fillId="0" borderId="28" xfId="64" applyNumberFormat="1" applyFont="1" applyBorder="1" applyAlignment="1">
      <alignment horizontal="center" vertical="center"/>
      <protection/>
    </xf>
    <xf numFmtId="1" fontId="304" fillId="0" borderId="27" xfId="64" applyNumberFormat="1" applyFont="1" applyBorder="1" applyAlignment="1">
      <alignment horizontal="center" vertical="center"/>
      <protection/>
    </xf>
    <xf numFmtId="1" fontId="304" fillId="0" borderId="0" xfId="64" applyNumberFormat="1" applyFont="1" applyBorder="1" applyAlignment="1">
      <alignment horizontal="center" vertical="center"/>
      <protection/>
    </xf>
    <xf numFmtId="1" fontId="304" fillId="0" borderId="30" xfId="64" applyNumberFormat="1" applyFont="1" applyBorder="1" applyAlignment="1">
      <alignment horizontal="center" vertical="center"/>
      <protection/>
    </xf>
    <xf numFmtId="1" fontId="304" fillId="0" borderId="18" xfId="64" applyNumberFormat="1" applyFont="1" applyBorder="1" applyAlignment="1">
      <alignment horizontal="center" vertical="center"/>
      <protection/>
    </xf>
    <xf numFmtId="1" fontId="304" fillId="0" borderId="17" xfId="64" applyNumberFormat="1" applyFont="1" applyBorder="1" applyAlignment="1">
      <alignment horizontal="center" vertical="center"/>
      <protection/>
    </xf>
    <xf numFmtId="1" fontId="304" fillId="0" borderId="29" xfId="64" applyNumberFormat="1" applyFont="1" applyBorder="1" applyAlignment="1">
      <alignment horizontal="center" vertical="center"/>
      <protection/>
    </xf>
    <xf numFmtId="0" fontId="272" fillId="0" borderId="0" xfId="82" applyFont="1" applyAlignment="1">
      <alignment horizontal="center"/>
      <protection/>
    </xf>
    <xf numFmtId="0" fontId="72" fillId="2" borderId="15" xfId="64" applyFont="1" applyFill="1" applyBorder="1" applyAlignment="1">
      <alignment horizontal="center" vertical="center" textRotation="90" wrapText="1"/>
      <protection/>
    </xf>
    <xf numFmtId="0" fontId="72" fillId="2" borderId="14" xfId="64" applyFont="1" applyFill="1" applyBorder="1" applyAlignment="1">
      <alignment horizontal="center" vertical="center" textRotation="90" wrapText="1"/>
      <protection/>
    </xf>
    <xf numFmtId="0" fontId="74" fillId="2" borderId="12" xfId="64" applyFont="1" applyFill="1" applyBorder="1" applyAlignment="1">
      <alignment horizontal="center" vertical="center" wrapText="1"/>
      <protection/>
    </xf>
    <xf numFmtId="0" fontId="74" fillId="2" borderId="25" xfId="64" applyFont="1" applyFill="1" applyBorder="1" applyAlignment="1">
      <alignment horizontal="center" vertical="center" wrapText="1"/>
      <protection/>
    </xf>
    <xf numFmtId="0" fontId="74" fillId="2" borderId="13" xfId="64" applyFont="1" applyFill="1" applyBorder="1" applyAlignment="1">
      <alignment horizontal="center" vertical="center" wrapText="1"/>
      <protection/>
    </xf>
    <xf numFmtId="0" fontId="238" fillId="33" borderId="20" xfId="64" applyFont="1" applyFill="1" applyBorder="1" applyAlignment="1">
      <alignment horizontal="left" vertical="center"/>
      <protection/>
    </xf>
    <xf numFmtId="1" fontId="305" fillId="33" borderId="26" xfId="64" applyNumberFormat="1" applyFont="1" applyFill="1" applyBorder="1" applyAlignment="1">
      <alignment horizontal="left" vertical="center" wrapText="1"/>
      <protection/>
    </xf>
    <xf numFmtId="1" fontId="305" fillId="33" borderId="20" xfId="64" applyNumberFormat="1" applyFont="1" applyFill="1" applyBorder="1" applyAlignment="1">
      <alignment horizontal="left" vertical="center" wrapText="1"/>
      <protection/>
    </xf>
    <xf numFmtId="1" fontId="305" fillId="33" borderId="28" xfId="64" applyNumberFormat="1" applyFont="1" applyFill="1" applyBorder="1" applyAlignment="1">
      <alignment horizontal="left" vertical="center" wrapText="1"/>
      <protection/>
    </xf>
    <xf numFmtId="1" fontId="305" fillId="33" borderId="27" xfId="64" applyNumberFormat="1" applyFont="1" applyFill="1" applyBorder="1" applyAlignment="1">
      <alignment horizontal="left" vertical="center" wrapText="1"/>
      <protection/>
    </xf>
    <xf numFmtId="1" fontId="305" fillId="33" borderId="0" xfId="64" applyNumberFormat="1" applyFont="1" applyFill="1" applyBorder="1" applyAlignment="1">
      <alignment horizontal="left" vertical="center" wrapText="1"/>
      <protection/>
    </xf>
    <xf numFmtId="1" fontId="305" fillId="33" borderId="30" xfId="64" applyNumberFormat="1" applyFont="1" applyFill="1" applyBorder="1" applyAlignment="1">
      <alignment horizontal="left" vertical="center" wrapText="1"/>
      <protection/>
    </xf>
    <xf numFmtId="1" fontId="305" fillId="33" borderId="18" xfId="64" applyNumberFormat="1" applyFont="1" applyFill="1" applyBorder="1" applyAlignment="1">
      <alignment horizontal="left" vertical="center" wrapText="1"/>
      <protection/>
    </xf>
    <xf numFmtId="1" fontId="305" fillId="33" borderId="17" xfId="64" applyNumberFormat="1" applyFont="1" applyFill="1" applyBorder="1" applyAlignment="1">
      <alignment horizontal="left" vertical="center" wrapText="1"/>
      <protection/>
    </xf>
    <xf numFmtId="1" fontId="305" fillId="33" borderId="29" xfId="64" applyNumberFormat="1" applyFont="1" applyFill="1" applyBorder="1" applyAlignment="1">
      <alignment horizontal="left" vertical="center" wrapText="1"/>
      <protection/>
    </xf>
    <xf numFmtId="0" fontId="3" fillId="33" borderId="0" xfId="82" applyFont="1" applyFill="1" applyAlignment="1">
      <alignment horizontal="center"/>
      <protection/>
    </xf>
    <xf numFmtId="0" fontId="254" fillId="33" borderId="0" xfId="82" applyFont="1" applyFill="1" applyAlignment="1">
      <alignment horizontal="center"/>
      <protection/>
    </xf>
    <xf numFmtId="0" fontId="74" fillId="2" borderId="10" xfId="64" applyFont="1" applyFill="1" applyBorder="1" applyAlignment="1">
      <alignment horizontal="center" vertical="center" wrapText="1"/>
      <protection/>
    </xf>
    <xf numFmtId="0" fontId="21" fillId="2" borderId="10" xfId="64" applyFont="1" applyFill="1" applyBorder="1" applyAlignment="1">
      <alignment horizontal="center" vertical="center" wrapText="1"/>
      <protection/>
    </xf>
    <xf numFmtId="0" fontId="21" fillId="2" borderId="15" xfId="64" applyFont="1" applyFill="1" applyBorder="1" applyAlignment="1">
      <alignment horizontal="center" vertical="center" wrapText="1"/>
      <protection/>
    </xf>
    <xf numFmtId="0" fontId="21" fillId="2" borderId="14" xfId="64" applyFont="1" applyFill="1" applyBorder="1" applyAlignment="1">
      <alignment horizontal="center" vertical="center" wrapText="1"/>
      <protection/>
    </xf>
    <xf numFmtId="0" fontId="21" fillId="2" borderId="26" xfId="64" applyFont="1" applyFill="1" applyBorder="1" applyAlignment="1">
      <alignment horizontal="center" vertical="center" wrapText="1"/>
      <protection/>
    </xf>
    <xf numFmtId="0" fontId="21" fillId="2" borderId="28" xfId="64" applyFont="1" applyFill="1" applyBorder="1" applyAlignment="1">
      <alignment horizontal="center" vertical="center" wrapText="1"/>
      <protection/>
    </xf>
    <xf numFmtId="0" fontId="3" fillId="0" borderId="0" xfId="69" applyFont="1" applyBorder="1" applyAlignment="1">
      <alignment horizontal="right"/>
      <protection/>
    </xf>
    <xf numFmtId="0" fontId="250" fillId="0" borderId="0" xfId="69" applyFont="1" applyBorder="1" applyAlignment="1">
      <alignment horizontal="center"/>
      <protection/>
    </xf>
    <xf numFmtId="0" fontId="268" fillId="0" borderId="0" xfId="69" applyFont="1" applyBorder="1" applyAlignment="1">
      <alignment horizontal="center"/>
      <protection/>
    </xf>
    <xf numFmtId="0" fontId="254" fillId="0" borderId="0" xfId="64" applyFont="1" applyBorder="1" applyAlignment="1">
      <alignment horizontal="center"/>
      <protection/>
    </xf>
    <xf numFmtId="0" fontId="18" fillId="2" borderId="15" xfId="64" applyFont="1" applyFill="1" applyBorder="1" applyAlignment="1">
      <alignment horizontal="center" vertical="center"/>
      <protection/>
    </xf>
    <xf numFmtId="0" fontId="18" fillId="2" borderId="16" xfId="64" applyFont="1" applyFill="1" applyBorder="1" applyAlignment="1">
      <alignment horizontal="center" vertical="center"/>
      <protection/>
    </xf>
    <xf numFmtId="0" fontId="18" fillId="2" borderId="14" xfId="64" applyFont="1" applyFill="1" applyBorder="1" applyAlignment="1">
      <alignment horizontal="center" vertical="center"/>
      <protection/>
    </xf>
    <xf numFmtId="0" fontId="21" fillId="2" borderId="16" xfId="64" applyFont="1" applyFill="1" applyBorder="1" applyAlignment="1">
      <alignment horizontal="center" vertical="center" wrapText="1"/>
      <protection/>
    </xf>
    <xf numFmtId="0" fontId="19" fillId="2" borderId="10" xfId="64" applyFont="1" applyFill="1" applyBorder="1" applyAlignment="1">
      <alignment horizontal="center" vertical="center" wrapText="1"/>
      <protection/>
    </xf>
    <xf numFmtId="0" fontId="14" fillId="2" borderId="12" xfId="83" applyFont="1" applyFill="1" applyBorder="1" applyAlignment="1">
      <alignment horizontal="center" vertical="center"/>
      <protection/>
    </xf>
    <xf numFmtId="0" fontId="14" fillId="2" borderId="13" xfId="83" applyFont="1" applyFill="1" applyBorder="1" applyAlignment="1">
      <alignment horizontal="center" vertical="center"/>
      <protection/>
    </xf>
    <xf numFmtId="0" fontId="2" fillId="10" borderId="12" xfId="83" applyFont="1" applyFill="1" applyBorder="1" applyAlignment="1">
      <alignment horizontal="center" vertical="center" wrapText="1"/>
      <protection/>
    </xf>
    <xf numFmtId="0" fontId="2" fillId="10" borderId="13" xfId="83" applyFont="1" applyFill="1" applyBorder="1" applyAlignment="1">
      <alignment horizontal="center" vertical="center" wrapText="1"/>
      <protection/>
    </xf>
    <xf numFmtId="0" fontId="39" fillId="33" borderId="0" xfId="0" applyFont="1" applyFill="1" applyAlignment="1">
      <alignment horizontal="left" wrapText="1"/>
    </xf>
    <xf numFmtId="0" fontId="14" fillId="11" borderId="12" xfId="83" applyFont="1" applyFill="1" applyBorder="1" applyAlignment="1">
      <alignment horizontal="center" vertical="center"/>
      <protection/>
    </xf>
    <xf numFmtId="0" fontId="14" fillId="11" borderId="13" xfId="83" applyFont="1" applyFill="1" applyBorder="1" applyAlignment="1">
      <alignment horizontal="center" vertical="center"/>
      <protection/>
    </xf>
    <xf numFmtId="0" fontId="16" fillId="2" borderId="12" xfId="83" applyFont="1" applyFill="1" applyBorder="1" applyAlignment="1">
      <alignment horizontal="center" vertical="top" wrapText="1"/>
      <protection/>
    </xf>
    <xf numFmtId="0" fontId="16" fillId="2" borderId="25" xfId="83" applyFont="1" applyFill="1" applyBorder="1" applyAlignment="1">
      <alignment horizontal="center" vertical="top" wrapText="1"/>
      <protection/>
    </xf>
    <xf numFmtId="0" fontId="16" fillId="2" borderId="13" xfId="83" applyFont="1" applyFill="1" applyBorder="1" applyAlignment="1">
      <alignment horizontal="center" vertical="top" wrapText="1"/>
      <protection/>
    </xf>
    <xf numFmtId="0" fontId="16" fillId="2" borderId="15" xfId="83" applyFont="1" applyFill="1" applyBorder="1" applyAlignment="1">
      <alignment horizontal="center" vertical="top" wrapText="1"/>
      <protection/>
    </xf>
    <xf numFmtId="0" fontId="16" fillId="2" borderId="14" xfId="83" applyFont="1" applyFill="1" applyBorder="1" applyAlignment="1">
      <alignment horizontal="center" vertical="top" wrapText="1"/>
      <protection/>
    </xf>
    <xf numFmtId="0" fontId="2" fillId="2" borderId="15" xfId="83" applyFont="1" applyFill="1" applyBorder="1" applyAlignment="1">
      <alignment horizontal="center" vertical="center" wrapText="1"/>
      <protection/>
    </xf>
    <xf numFmtId="0" fontId="2" fillId="2" borderId="14" xfId="83" applyFont="1" applyFill="1" applyBorder="1" applyAlignment="1">
      <alignment horizontal="center" vertical="center" wrapText="1"/>
      <protection/>
    </xf>
    <xf numFmtId="0" fontId="293" fillId="33" borderId="0" xfId="83" applyFont="1" applyFill="1" applyAlignment="1">
      <alignment horizontal="center"/>
      <protection/>
    </xf>
    <xf numFmtId="0" fontId="267" fillId="0" borderId="0" xfId="83" applyFont="1" applyAlignment="1">
      <alignment horizontal="center"/>
      <protection/>
    </xf>
    <xf numFmtId="0" fontId="293" fillId="0" borderId="0" xfId="83" applyFont="1" applyAlignment="1">
      <alignment horizontal="center"/>
      <protection/>
    </xf>
    <xf numFmtId="0" fontId="254" fillId="0" borderId="0" xfId="83" applyFont="1" applyAlignment="1">
      <alignment horizontal="center"/>
      <protection/>
    </xf>
    <xf numFmtId="0" fontId="16" fillId="33" borderId="17" xfId="83" applyFont="1" applyFill="1" applyBorder="1" applyAlignment="1">
      <alignment horizontal="center"/>
      <protection/>
    </xf>
    <xf numFmtId="0" fontId="14" fillId="13" borderId="12" xfId="83" applyFont="1" applyFill="1" applyBorder="1" applyAlignment="1">
      <alignment horizontal="center" vertical="center"/>
      <protection/>
    </xf>
    <xf numFmtId="0" fontId="14" fillId="13" borderId="13" xfId="83" applyFont="1" applyFill="1" applyBorder="1" applyAlignment="1">
      <alignment horizontal="center" vertical="center"/>
      <protection/>
    </xf>
    <xf numFmtId="0" fontId="16" fillId="2" borderId="26" xfId="83" applyFont="1" applyFill="1" applyBorder="1" applyAlignment="1">
      <alignment horizontal="center" vertical="top" wrapText="1"/>
      <protection/>
    </xf>
    <xf numFmtId="0" fontId="16" fillId="2" borderId="20" xfId="83" applyFont="1" applyFill="1" applyBorder="1" applyAlignment="1">
      <alignment horizontal="center" vertical="top" wrapText="1"/>
      <protection/>
    </xf>
    <xf numFmtId="0" fontId="16" fillId="2" borderId="28" xfId="83" applyFont="1" applyFill="1" applyBorder="1" applyAlignment="1">
      <alignment horizontal="center" vertical="top" wrapText="1"/>
      <protection/>
    </xf>
    <xf numFmtId="0" fontId="16" fillId="2" borderId="18" xfId="83" applyFont="1" applyFill="1" applyBorder="1" applyAlignment="1">
      <alignment horizontal="center" vertical="top" wrapText="1"/>
      <protection/>
    </xf>
    <xf numFmtId="0" fontId="16" fillId="2" borderId="17" xfId="83" applyFont="1" applyFill="1" applyBorder="1" applyAlignment="1">
      <alignment horizontal="center" vertical="top" wrapText="1"/>
      <protection/>
    </xf>
    <xf numFmtId="0" fontId="16" fillId="2" borderId="29" xfId="83" applyFont="1" applyFill="1" applyBorder="1" applyAlignment="1">
      <alignment horizontal="center" vertical="top" wrapText="1"/>
      <protection/>
    </xf>
    <xf numFmtId="0" fontId="16" fillId="2" borderId="12" xfId="83" applyFont="1" applyFill="1" applyBorder="1" applyAlignment="1">
      <alignment horizontal="center" vertical="top"/>
      <protection/>
    </xf>
    <xf numFmtId="0" fontId="16" fillId="2" borderId="25" xfId="83" applyFont="1" applyFill="1" applyBorder="1" applyAlignment="1">
      <alignment horizontal="center" vertical="top"/>
      <protection/>
    </xf>
    <xf numFmtId="0" fontId="16" fillId="2" borderId="13" xfId="83" applyFont="1" applyFill="1" applyBorder="1" applyAlignment="1">
      <alignment horizontal="center" vertical="top"/>
      <protection/>
    </xf>
    <xf numFmtId="0" fontId="35" fillId="33" borderId="0" xfId="0" applyFont="1" applyFill="1" applyAlignment="1">
      <alignment horizontal="left" vertical="center" wrapText="1"/>
    </xf>
    <xf numFmtId="0" fontId="2" fillId="0" borderId="0" xfId="82" applyFont="1" applyAlignment="1">
      <alignment horizontal="center"/>
      <protection/>
    </xf>
    <xf numFmtId="0" fontId="16" fillId="0" borderId="17" xfId="82" applyFont="1" applyBorder="1" applyAlignment="1">
      <alignment horizontal="right"/>
      <protection/>
    </xf>
    <xf numFmtId="0" fontId="290" fillId="0" borderId="0" xfId="82" applyFont="1" applyAlignment="1">
      <alignment horizontal="center"/>
      <protection/>
    </xf>
    <xf numFmtId="0" fontId="2" fillId="0" borderId="17" xfId="82" applyFont="1" applyBorder="1" applyAlignment="1">
      <alignment horizontal="left"/>
      <protection/>
    </xf>
    <xf numFmtId="0" fontId="2" fillId="0" borderId="17" xfId="82" applyFont="1" applyBorder="1" applyAlignment="1">
      <alignment horizontal="right"/>
      <protection/>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2 4" xfId="62"/>
    <cellStyle name="Normal 2 2 5" xfId="63"/>
    <cellStyle name="Normal 2 2 5 2" xfId="64"/>
    <cellStyle name="Normal 2 3" xfId="65"/>
    <cellStyle name="Normal 2 3 2" xfId="66"/>
    <cellStyle name="Normal 2 3 2 2" xfId="67"/>
    <cellStyle name="Normal 2 3 2 2 2" xfId="68"/>
    <cellStyle name="Normal 2 4" xfId="69"/>
    <cellStyle name="Normal 2 5" xfId="70"/>
    <cellStyle name="Normal 2 5 2" xfId="71"/>
    <cellStyle name="Normal 2 5 2 2" xfId="72"/>
    <cellStyle name="Normal 2 6" xfId="73"/>
    <cellStyle name="Normal 2 6 2" xfId="74"/>
    <cellStyle name="Normal 2 7" xfId="75"/>
    <cellStyle name="Normal 2 7 2" xfId="76"/>
    <cellStyle name="Normal 2 8" xfId="77"/>
    <cellStyle name="Normal 2 8 2" xfId="78"/>
    <cellStyle name="Normal 2 8 3" xfId="79"/>
    <cellStyle name="Normal 2_Dist-wiseothersheetsconsolidation" xfId="80"/>
    <cellStyle name="Normal 2_pab-13.2014" xfId="81"/>
    <cellStyle name="Normal 3" xfId="82"/>
    <cellStyle name="Normal 3 2" xfId="83"/>
    <cellStyle name="Normal 3_Gasrequirementcost" xfId="84"/>
    <cellStyle name="Normal 4" xfId="85"/>
    <cellStyle name="Normal 5" xfId="86"/>
    <cellStyle name="Normal 6" xfId="87"/>
    <cellStyle name="Normal 6 2" xfId="88"/>
    <cellStyle name="Note" xfId="89"/>
    <cellStyle name="Output" xfId="90"/>
    <cellStyle name="Percent" xfId="91"/>
    <cellStyle name="Title" xfId="92"/>
    <cellStyle name="Total" xfId="93"/>
    <cellStyle name="Warning Text"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styles" Target="styles.xml" /><Relationship Id="rId75" Type="http://schemas.openxmlformats.org/officeDocument/2006/relationships/sharedStrings" Target="sharedStrings.xml" /><Relationship Id="rId76" Type="http://schemas.openxmlformats.org/officeDocument/2006/relationships/externalLink" Target="externalLinks/externalLink1.xml" /><Relationship Id="rId7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AWP%20&amp;%20B%20-ALL\PAB%202019-20\AWP&amp;B2019-20_BOOK\STATE_AWPB%202019-20%20fnl\Calculation%20sheets\PAB-2019-20%20Final%20(Calculat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rst-Page"/>
      <sheetName val="Contents"/>
      <sheetName val="Sheet1"/>
      <sheetName val="AT-1-Gen_Info"/>
      <sheetName val="AT-2-S1 BUDGET"/>
      <sheetName val="AT_2A_fundflow"/>
      <sheetName val="AT-3"/>
      <sheetName val="AT3A_cvrg(Insti)"/>
      <sheetName val="AT3B_cvrg(Insti)_UPY)"/>
      <sheetName val="AT3C_cvrg(Insti)_UPY"/>
      <sheetName val="enrolment vs availed_PY"/>
      <sheetName val="enrolment vs availed_UPY"/>
      <sheetName val="AT-4B"/>
      <sheetName val="T5_PLAN_vs_PRFM"/>
      <sheetName val="T5A_PLAN_vs_PRFM"/>
      <sheetName val="T5B_PLAN_vs_PRFM"/>
      <sheetName val="T5C_Drought_PLAN_vs_PRFM"/>
      <sheetName val="T5D_Drought_PLAN_vs_PRFM"/>
      <sheetName val="T6_FG_py_Utlsn"/>
      <sheetName val="T6A_FG_Upy_Utlsn"/>
      <sheetName val="T6B_Pay_FG_FCI_Pry"/>
      <sheetName val="T6C_Coarse_Grain"/>
      <sheetName val="T7_CC_PY_Utlsn"/>
      <sheetName val="T7ACC_UPY_Utlsn"/>
      <sheetName val="AT-8_Hon_CCH_Pry"/>
      <sheetName val="AT-8A_Hon_CCH_UPry"/>
      <sheetName val="AT9_TA"/>
      <sheetName val="AT10_MME"/>
      <sheetName val="AT10A"/>
      <sheetName val="AT-10-B"/>
      <sheetName val="AT-10 C"/>
      <sheetName val="AT-10D"/>
      <sheetName val="AT-10 E"/>
      <sheetName val="AT-10 F"/>
      <sheetName val="AT11_KS Year wise"/>
      <sheetName val="AT11A_KS-District wise"/>
      <sheetName val="AT12_KD-New"/>
      <sheetName val="AT12A_KD-Replacement"/>
      <sheetName val="Mode of cooking"/>
      <sheetName val="AT-14"/>
      <sheetName val="AT-14 A"/>
      <sheetName val="AT-15"/>
      <sheetName val="AT-16"/>
      <sheetName val="AT_17_Coverage-RBSK"/>
      <sheetName val="AT18_Details_Community"/>
      <sheetName val="AT_19_Impl_Agency"/>
      <sheetName val="AT_20_CentralCookingagency"/>
      <sheetName val="AT-21"/>
      <sheetName val="AT-22"/>
      <sheetName val="AT-23 MIS"/>
      <sheetName val="AT-23A _AMS"/>
      <sheetName val="AT-24"/>
      <sheetName val="AT-25"/>
      <sheetName val="Proposals"/>
      <sheetName val="AT26_NoWD"/>
      <sheetName val="AT26A_NoWD"/>
      <sheetName val="AT27_Req_FG_CA_Pry "/>
      <sheetName val="AT27A_Req_FG_CA_UPry"/>
      <sheetName val="AT27B_Req_FG_CA_NCLP."/>
      <sheetName val="AT27C_Req_FG_Drought -Pry"/>
      <sheetName val="AT27D_Req_FG_Drought -UPry"/>
      <sheetName val="AT_28_RqmtKitchen"/>
      <sheetName val="AT-28A_RqmtPlinthArea"/>
      <sheetName val="AT-28B_Kitchen repair"/>
      <sheetName val="AT29_Requirement KD "/>
      <sheetName val="AT29_A_Replacement KD"/>
      <sheetName val="AT-30_Coook-cum-Helper"/>
      <sheetName val="AT_31_Budget_provision "/>
      <sheetName val="AT32_Drought Pry Util"/>
      <sheetName val="AT-32A Drought UPry Util"/>
      <sheetName val="Abstract"/>
    </sheetNames>
    <sheetDataSet>
      <sheetData sheetId="35">
        <row r="25">
          <cell r="G25">
            <v>1033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hyperlink" Target="mailto:dse.mdm@gmail.com" TargetMode="Externa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P118"/>
  <sheetViews>
    <sheetView zoomScale="70" zoomScaleNormal="70" zoomScaleSheetLayoutView="90" zoomScalePageLayoutView="0" workbookViewId="0" topLeftCell="A1">
      <selection activeCell="O1" sqref="O1"/>
    </sheetView>
  </sheetViews>
  <sheetFormatPr defaultColWidth="9.140625" defaultRowHeight="12.75"/>
  <cols>
    <col min="1" max="5" width="9.140625" style="26" customWidth="1"/>
    <col min="6" max="6" width="14.421875" style="26" customWidth="1"/>
    <col min="7" max="7" width="9.140625" style="26" customWidth="1"/>
    <col min="8" max="8" width="13.8515625" style="26" customWidth="1"/>
    <col min="9" max="9" width="9.140625" style="26" customWidth="1"/>
    <col min="10" max="10" width="12.57421875" style="26" customWidth="1"/>
    <col min="11" max="11" width="25.57421875" style="26" customWidth="1"/>
    <col min="12" max="16384" width="9.140625" style="26" customWidth="1"/>
  </cols>
  <sheetData>
    <row r="1" spans="1:16" ht="344.25" customHeight="1">
      <c r="A1" s="1243" t="s">
        <v>1046</v>
      </c>
      <c r="B1" s="1244"/>
      <c r="C1" s="1244"/>
      <c r="D1" s="1244"/>
      <c r="E1" s="1244"/>
      <c r="F1" s="1244"/>
      <c r="G1" s="1244"/>
      <c r="H1" s="1244"/>
      <c r="I1" s="1244"/>
      <c r="J1" s="1244"/>
      <c r="K1" s="1244"/>
      <c r="P1" s="27"/>
    </row>
    <row r="118" ht="56.25">
      <c r="A118" s="26" t="s">
        <v>595</v>
      </c>
    </row>
  </sheetData>
  <sheetProtection/>
  <mergeCells count="1">
    <mergeCell ref="A1:K1"/>
  </mergeCells>
  <printOptions horizontalCentered="1" verticalCentered="1"/>
  <pageMargins left="0.75" right="0.2" top="0.5" bottom="0.5" header="0.2" footer="0.2"/>
  <pageSetup horizontalDpi="600" verticalDpi="600" orientation="landscape" paperSize="9" r:id="rId1"/>
  <headerFooter>
    <oddFooter>&amp;C1</oddFooter>
  </headerFooter>
</worksheet>
</file>

<file path=xl/worksheets/sheet10.xml><?xml version="1.0" encoding="utf-8"?>
<worksheet xmlns="http://schemas.openxmlformats.org/spreadsheetml/2006/main" xmlns:r="http://schemas.openxmlformats.org/officeDocument/2006/relationships">
  <sheetPr>
    <tabColor rgb="FF00B050"/>
  </sheetPr>
  <dimension ref="A1:N26"/>
  <sheetViews>
    <sheetView view="pageBreakPreview" zoomScale="90" zoomScaleSheetLayoutView="90" zoomScalePageLayoutView="0" workbookViewId="0" topLeftCell="A6">
      <selection activeCell="F4" sqref="F4"/>
    </sheetView>
  </sheetViews>
  <sheetFormatPr defaultColWidth="9.140625" defaultRowHeight="12.75"/>
  <cols>
    <col min="1" max="1" width="7.57421875" style="126" customWidth="1"/>
    <col min="2" max="2" width="17.28125" style="126" customWidth="1"/>
    <col min="3" max="3" width="9.7109375" style="126" customWidth="1"/>
    <col min="4" max="4" width="9.140625" style="126" customWidth="1"/>
    <col min="5" max="5" width="9.57421875" style="126" customWidth="1"/>
    <col min="6" max="6" width="7.57421875" style="126" customWidth="1"/>
    <col min="7" max="7" width="8.421875" style="126" customWidth="1"/>
    <col min="8" max="8" width="10.57421875" style="126" customWidth="1"/>
    <col min="9" max="9" width="9.8515625" style="126" customWidth="1"/>
    <col min="10" max="11" width="9.140625" style="126" customWidth="1"/>
    <col min="12" max="12" width="7.57421875" style="126" customWidth="1"/>
    <col min="13" max="13" width="12.28125" style="126" customWidth="1"/>
    <col min="14" max="14" width="15.8515625" style="126" customWidth="1"/>
    <col min="15" max="16384" width="9.140625" style="126" customWidth="1"/>
  </cols>
  <sheetData>
    <row r="1" spans="4:13" ht="12.75" customHeight="1">
      <c r="D1" s="1374"/>
      <c r="E1" s="1374"/>
      <c r="F1" s="1374"/>
      <c r="G1" s="1374"/>
      <c r="H1" s="1374"/>
      <c r="I1" s="1374"/>
      <c r="J1" s="1374"/>
      <c r="K1" s="140"/>
      <c r="M1" s="141" t="s">
        <v>77</v>
      </c>
    </row>
    <row r="2" spans="1:14" ht="15">
      <c r="A2" s="1382" t="s">
        <v>0</v>
      </c>
      <c r="B2" s="1382"/>
      <c r="C2" s="1382"/>
      <c r="D2" s="1382"/>
      <c r="E2" s="1382"/>
      <c r="F2" s="1382"/>
      <c r="G2" s="1382"/>
      <c r="H2" s="1382"/>
      <c r="I2" s="1382"/>
      <c r="J2" s="1382"/>
      <c r="K2" s="1382"/>
      <c r="L2" s="1382"/>
      <c r="M2" s="1382"/>
      <c r="N2" s="1382"/>
    </row>
    <row r="3" spans="1:14" ht="20.25">
      <c r="A3" s="1377" t="s">
        <v>636</v>
      </c>
      <c r="B3" s="1377"/>
      <c r="C3" s="1377"/>
      <c r="D3" s="1377"/>
      <c r="E3" s="1377"/>
      <c r="F3" s="1377"/>
      <c r="G3" s="1377"/>
      <c r="H3" s="1377"/>
      <c r="I3" s="1377"/>
      <c r="J3" s="1377"/>
      <c r="K3" s="1377"/>
      <c r="L3" s="1377"/>
      <c r="M3" s="1377"/>
      <c r="N3" s="1377"/>
    </row>
    <row r="4" spans="1:14" ht="11.25" customHeight="1">
      <c r="A4" s="934"/>
      <c r="B4" s="934"/>
      <c r="C4" s="934"/>
      <c r="D4" s="934"/>
      <c r="E4" s="934"/>
      <c r="F4" s="934"/>
      <c r="G4" s="934"/>
      <c r="H4" s="934"/>
      <c r="I4" s="934"/>
      <c r="J4" s="934"/>
      <c r="K4" s="934"/>
      <c r="L4" s="934"/>
      <c r="M4" s="934"/>
      <c r="N4" s="934"/>
    </row>
    <row r="5" spans="1:14" ht="15.75">
      <c r="A5" s="1383" t="s">
        <v>782</v>
      </c>
      <c r="B5" s="1383"/>
      <c r="C5" s="1383"/>
      <c r="D5" s="1383"/>
      <c r="E5" s="1383"/>
      <c r="F5" s="1383"/>
      <c r="G5" s="1383"/>
      <c r="H5" s="1383"/>
      <c r="I5" s="1383"/>
      <c r="J5" s="1383"/>
      <c r="K5" s="1383"/>
      <c r="L5" s="1383"/>
      <c r="M5" s="1383"/>
      <c r="N5" s="1383"/>
    </row>
    <row r="6" spans="1:14" ht="12.75">
      <c r="A6" s="1378" t="s">
        <v>728</v>
      </c>
      <c r="B6" s="1378"/>
      <c r="L6" s="1384" t="s">
        <v>1024</v>
      </c>
      <c r="M6" s="1384"/>
      <c r="N6" s="1384"/>
    </row>
    <row r="7" spans="1:14" s="142" customFormat="1" ht="15.75" customHeight="1">
      <c r="A7" s="1380" t="s">
        <v>2</v>
      </c>
      <c r="B7" s="1380" t="s">
        <v>3</v>
      </c>
      <c r="C7" s="1368" t="s">
        <v>4</v>
      </c>
      <c r="D7" s="1368"/>
      <c r="E7" s="1368"/>
      <c r="F7" s="1368"/>
      <c r="G7" s="1368"/>
      <c r="H7" s="1368" t="s">
        <v>90</v>
      </c>
      <c r="I7" s="1368"/>
      <c r="J7" s="1368"/>
      <c r="K7" s="1368"/>
      <c r="L7" s="1368"/>
      <c r="M7" s="1380" t="s">
        <v>114</v>
      </c>
      <c r="N7" s="1369" t="s">
        <v>115</v>
      </c>
    </row>
    <row r="8" spans="1:14" s="142" customFormat="1" ht="51">
      <c r="A8" s="1381"/>
      <c r="B8" s="1381"/>
      <c r="C8" s="935" t="s">
        <v>5</v>
      </c>
      <c r="D8" s="935" t="s">
        <v>6</v>
      </c>
      <c r="E8" s="935" t="s">
        <v>303</v>
      </c>
      <c r="F8" s="935" t="s">
        <v>88</v>
      </c>
      <c r="G8" s="935" t="s">
        <v>169</v>
      </c>
      <c r="H8" s="935" t="s">
        <v>5</v>
      </c>
      <c r="I8" s="935" t="s">
        <v>6</v>
      </c>
      <c r="J8" s="935" t="s">
        <v>303</v>
      </c>
      <c r="K8" s="935" t="s">
        <v>88</v>
      </c>
      <c r="L8" s="935" t="s">
        <v>168</v>
      </c>
      <c r="M8" s="1381"/>
      <c r="N8" s="1369"/>
    </row>
    <row r="9" spans="1:14" s="131" customFormat="1" ht="12.75">
      <c r="A9" s="130">
        <v>1</v>
      </c>
      <c r="B9" s="130">
        <v>2</v>
      </c>
      <c r="C9" s="130">
        <v>3</v>
      </c>
      <c r="D9" s="130">
        <v>4</v>
      </c>
      <c r="E9" s="130">
        <v>5</v>
      </c>
      <c r="F9" s="130">
        <v>6</v>
      </c>
      <c r="G9" s="130">
        <v>7</v>
      </c>
      <c r="H9" s="130">
        <v>8</v>
      </c>
      <c r="I9" s="130">
        <v>9</v>
      </c>
      <c r="J9" s="130">
        <v>10</v>
      </c>
      <c r="K9" s="130">
        <v>11</v>
      </c>
      <c r="L9" s="130">
        <v>12</v>
      </c>
      <c r="M9" s="130">
        <v>13</v>
      </c>
      <c r="N9" s="130">
        <v>14</v>
      </c>
    </row>
    <row r="10" spans="1:14" s="136" customFormat="1" ht="24" customHeight="1">
      <c r="A10" s="132">
        <v>1</v>
      </c>
      <c r="B10" s="133" t="s">
        <v>766</v>
      </c>
      <c r="C10" s="594">
        <v>412</v>
      </c>
      <c r="D10" s="594">
        <v>5</v>
      </c>
      <c r="E10" s="594">
        <v>0</v>
      </c>
      <c r="F10" s="594">
        <v>0</v>
      </c>
      <c r="G10" s="135">
        <f aca="true" t="shared" si="0" ref="G10:G22">SUM(C10:F10)</f>
        <v>417</v>
      </c>
      <c r="H10" s="594">
        <v>412</v>
      </c>
      <c r="I10" s="594">
        <v>5</v>
      </c>
      <c r="J10" s="135"/>
      <c r="K10" s="135"/>
      <c r="L10" s="135">
        <f>SUM(H10:K10)</f>
        <v>417</v>
      </c>
      <c r="M10" s="135">
        <f aca="true" t="shared" si="1" ref="M10:M22">G10-L10</f>
        <v>0</v>
      </c>
      <c r="N10" s="143"/>
    </row>
    <row r="11" spans="1:14" s="136" customFormat="1" ht="24" customHeight="1">
      <c r="A11" s="132">
        <v>2</v>
      </c>
      <c r="B11" s="133" t="s">
        <v>767</v>
      </c>
      <c r="C11" s="594">
        <v>228</v>
      </c>
      <c r="D11" s="594">
        <v>5</v>
      </c>
      <c r="E11" s="594">
        <v>0</v>
      </c>
      <c r="F11" s="594">
        <v>0</v>
      </c>
      <c r="G11" s="135">
        <f t="shared" si="0"/>
        <v>233</v>
      </c>
      <c r="H11" s="135">
        <v>228</v>
      </c>
      <c r="I11" s="135">
        <v>5</v>
      </c>
      <c r="J11" s="135">
        <v>0</v>
      </c>
      <c r="K11" s="135">
        <v>0</v>
      </c>
      <c r="L11" s="135">
        <f aca="true" t="shared" si="2" ref="L11:L22">SUM(H11:K11)</f>
        <v>233</v>
      </c>
      <c r="M11" s="135">
        <f t="shared" si="1"/>
        <v>0</v>
      </c>
      <c r="N11" s="143"/>
    </row>
    <row r="12" spans="1:14" s="120" customFormat="1" ht="24" customHeight="1">
      <c r="A12" s="116">
        <v>3</v>
      </c>
      <c r="B12" s="117" t="s">
        <v>768</v>
      </c>
      <c r="C12" s="901">
        <v>274</v>
      </c>
      <c r="D12" s="901">
        <v>8</v>
      </c>
      <c r="E12" s="901">
        <v>0</v>
      </c>
      <c r="F12" s="901">
        <v>2</v>
      </c>
      <c r="G12" s="134">
        <f t="shared" si="0"/>
        <v>284</v>
      </c>
      <c r="H12" s="901">
        <v>274</v>
      </c>
      <c r="I12" s="901">
        <v>8</v>
      </c>
      <c r="J12" s="901">
        <v>0</v>
      </c>
      <c r="K12" s="901">
        <v>2</v>
      </c>
      <c r="L12" s="134">
        <f t="shared" si="2"/>
        <v>284</v>
      </c>
      <c r="M12" s="134">
        <f t="shared" si="1"/>
        <v>0</v>
      </c>
      <c r="N12" s="144"/>
    </row>
    <row r="13" spans="1:14" s="136" customFormat="1" ht="24" customHeight="1">
      <c r="A13" s="132">
        <v>4</v>
      </c>
      <c r="B13" s="133" t="s">
        <v>769</v>
      </c>
      <c r="C13" s="594">
        <v>319</v>
      </c>
      <c r="D13" s="594">
        <v>22</v>
      </c>
      <c r="E13" s="594">
        <v>0</v>
      </c>
      <c r="F13" s="594">
        <v>0</v>
      </c>
      <c r="G13" s="135">
        <f t="shared" si="0"/>
        <v>341</v>
      </c>
      <c r="H13" s="135">
        <v>319</v>
      </c>
      <c r="I13" s="135">
        <v>22</v>
      </c>
      <c r="J13" s="135">
        <v>0</v>
      </c>
      <c r="K13" s="135">
        <v>0</v>
      </c>
      <c r="L13" s="135">
        <f t="shared" si="2"/>
        <v>341</v>
      </c>
      <c r="M13" s="135">
        <f t="shared" si="1"/>
        <v>0</v>
      </c>
      <c r="N13" s="143"/>
    </row>
    <row r="14" spans="1:14" s="136" customFormat="1" ht="24" customHeight="1">
      <c r="A14" s="132">
        <v>5</v>
      </c>
      <c r="B14" s="133" t="s">
        <v>770</v>
      </c>
      <c r="C14" s="594">
        <v>239</v>
      </c>
      <c r="D14" s="594">
        <v>8</v>
      </c>
      <c r="E14" s="594">
        <v>0</v>
      </c>
      <c r="F14" s="594">
        <v>0</v>
      </c>
      <c r="G14" s="135">
        <f t="shared" si="0"/>
        <v>247</v>
      </c>
      <c r="H14" s="135">
        <v>239</v>
      </c>
      <c r="I14" s="135">
        <v>8</v>
      </c>
      <c r="J14" s="135">
        <v>0</v>
      </c>
      <c r="K14" s="135">
        <v>0</v>
      </c>
      <c r="L14" s="135">
        <f t="shared" si="2"/>
        <v>247</v>
      </c>
      <c r="M14" s="135">
        <f t="shared" si="1"/>
        <v>0</v>
      </c>
      <c r="N14" s="143"/>
    </row>
    <row r="15" spans="1:14" s="136" customFormat="1" ht="24" customHeight="1">
      <c r="A15" s="132">
        <v>6</v>
      </c>
      <c r="B15" s="133" t="s">
        <v>771</v>
      </c>
      <c r="C15" s="594">
        <v>355</v>
      </c>
      <c r="D15" s="594">
        <v>56</v>
      </c>
      <c r="E15" s="594">
        <v>0</v>
      </c>
      <c r="F15" s="594">
        <v>0</v>
      </c>
      <c r="G15" s="135">
        <f t="shared" si="0"/>
        <v>411</v>
      </c>
      <c r="H15" s="594">
        <v>355</v>
      </c>
      <c r="I15" s="594">
        <v>56</v>
      </c>
      <c r="J15" s="594">
        <v>0</v>
      </c>
      <c r="K15" s="594">
        <v>0</v>
      </c>
      <c r="L15" s="135">
        <f t="shared" si="2"/>
        <v>411</v>
      </c>
      <c r="M15" s="135">
        <f t="shared" si="1"/>
        <v>0</v>
      </c>
      <c r="N15" s="143"/>
    </row>
    <row r="16" spans="1:14" s="136" customFormat="1" ht="24" customHeight="1">
      <c r="A16" s="132">
        <v>7</v>
      </c>
      <c r="B16" s="133" t="s">
        <v>772</v>
      </c>
      <c r="C16" s="594">
        <v>279</v>
      </c>
      <c r="D16" s="594">
        <v>31</v>
      </c>
      <c r="E16" s="594">
        <v>0</v>
      </c>
      <c r="F16" s="594">
        <v>10</v>
      </c>
      <c r="G16" s="135">
        <f t="shared" si="0"/>
        <v>320</v>
      </c>
      <c r="H16" s="135">
        <v>279</v>
      </c>
      <c r="I16" s="135">
        <v>31</v>
      </c>
      <c r="J16" s="135">
        <v>0</v>
      </c>
      <c r="K16" s="135">
        <v>10</v>
      </c>
      <c r="L16" s="135">
        <f t="shared" si="2"/>
        <v>320</v>
      </c>
      <c r="M16" s="135">
        <f t="shared" si="1"/>
        <v>0</v>
      </c>
      <c r="N16" s="143"/>
    </row>
    <row r="17" spans="1:14" s="120" customFormat="1" ht="24" customHeight="1">
      <c r="A17" s="116">
        <v>8</v>
      </c>
      <c r="B17" s="117" t="s">
        <v>773</v>
      </c>
      <c r="C17" s="594">
        <v>281</v>
      </c>
      <c r="D17" s="594">
        <v>31</v>
      </c>
      <c r="E17" s="594">
        <v>0</v>
      </c>
      <c r="F17" s="594">
        <v>1</v>
      </c>
      <c r="G17" s="135">
        <f t="shared" si="0"/>
        <v>313</v>
      </c>
      <c r="H17" s="594">
        <v>281</v>
      </c>
      <c r="I17" s="594">
        <v>31</v>
      </c>
      <c r="J17" s="594">
        <v>0</v>
      </c>
      <c r="K17" s="594">
        <v>1</v>
      </c>
      <c r="L17" s="135">
        <f t="shared" si="2"/>
        <v>313</v>
      </c>
      <c r="M17" s="134">
        <f t="shared" si="1"/>
        <v>0</v>
      </c>
      <c r="N17" s="144"/>
    </row>
    <row r="18" spans="1:14" s="120" customFormat="1" ht="24" customHeight="1">
      <c r="A18" s="116">
        <v>9</v>
      </c>
      <c r="B18" s="117" t="s">
        <v>774</v>
      </c>
      <c r="C18" s="594">
        <v>310</v>
      </c>
      <c r="D18" s="597">
        <v>19</v>
      </c>
      <c r="E18" s="594">
        <v>0</v>
      </c>
      <c r="F18" s="594">
        <v>16</v>
      </c>
      <c r="G18" s="135">
        <f t="shared" si="0"/>
        <v>345</v>
      </c>
      <c r="H18" s="134">
        <v>310</v>
      </c>
      <c r="I18" s="145">
        <v>19</v>
      </c>
      <c r="J18" s="134">
        <v>0</v>
      </c>
      <c r="K18" s="134">
        <v>16</v>
      </c>
      <c r="L18" s="135">
        <f t="shared" si="2"/>
        <v>345</v>
      </c>
      <c r="M18" s="134">
        <f t="shared" si="1"/>
        <v>0</v>
      </c>
      <c r="N18" s="144"/>
    </row>
    <row r="19" spans="1:14" s="136" customFormat="1" ht="24" customHeight="1">
      <c r="A19" s="132">
        <v>10</v>
      </c>
      <c r="B19" s="133" t="s">
        <v>775</v>
      </c>
      <c r="C19" s="594">
        <v>446</v>
      </c>
      <c r="D19" s="594">
        <v>4</v>
      </c>
      <c r="E19" s="594">
        <v>0</v>
      </c>
      <c r="F19" s="594">
        <v>3</v>
      </c>
      <c r="G19" s="135">
        <f t="shared" si="0"/>
        <v>453</v>
      </c>
      <c r="H19" s="594">
        <v>446</v>
      </c>
      <c r="I19" s="594">
        <v>4</v>
      </c>
      <c r="J19" s="594">
        <v>0</v>
      </c>
      <c r="K19" s="594">
        <v>3</v>
      </c>
      <c r="L19" s="135">
        <f t="shared" si="2"/>
        <v>453</v>
      </c>
      <c r="M19" s="135">
        <f t="shared" si="1"/>
        <v>0</v>
      </c>
      <c r="N19" s="146"/>
    </row>
    <row r="20" spans="1:14" s="136" customFormat="1" ht="24" customHeight="1">
      <c r="A20" s="132">
        <v>11</v>
      </c>
      <c r="B20" s="133" t="s">
        <v>776</v>
      </c>
      <c r="C20" s="598">
        <v>303</v>
      </c>
      <c r="D20" s="598">
        <v>35</v>
      </c>
      <c r="E20" s="598">
        <v>0</v>
      </c>
      <c r="F20" s="598">
        <v>0</v>
      </c>
      <c r="G20" s="135">
        <v>338</v>
      </c>
      <c r="H20" s="135">
        <v>303</v>
      </c>
      <c r="I20" s="135">
        <v>35</v>
      </c>
      <c r="J20" s="135">
        <v>0</v>
      </c>
      <c r="K20" s="135">
        <v>0</v>
      </c>
      <c r="L20" s="135">
        <v>338</v>
      </c>
      <c r="M20" s="135">
        <f t="shared" si="1"/>
        <v>0</v>
      </c>
      <c r="N20" s="143"/>
    </row>
    <row r="21" spans="1:14" s="136" customFormat="1" ht="24" customHeight="1">
      <c r="A21" s="132">
        <v>12</v>
      </c>
      <c r="B21" s="133" t="s">
        <v>777</v>
      </c>
      <c r="C21" s="598">
        <v>435</v>
      </c>
      <c r="D21" s="598">
        <v>2</v>
      </c>
      <c r="E21" s="598">
        <v>0</v>
      </c>
      <c r="F21" s="598">
        <v>10</v>
      </c>
      <c r="G21" s="598">
        <f t="shared" si="0"/>
        <v>447</v>
      </c>
      <c r="H21" s="598">
        <v>435</v>
      </c>
      <c r="I21" s="598">
        <v>2</v>
      </c>
      <c r="J21" s="598">
        <v>0</v>
      </c>
      <c r="K21" s="598">
        <v>10</v>
      </c>
      <c r="L21" s="135">
        <f t="shared" si="2"/>
        <v>447</v>
      </c>
      <c r="M21" s="135">
        <f t="shared" si="1"/>
        <v>0</v>
      </c>
      <c r="N21" s="143"/>
    </row>
    <row r="22" spans="1:14" s="136" customFormat="1" ht="24" customHeight="1">
      <c r="A22" s="132">
        <v>13</v>
      </c>
      <c r="B22" s="133" t="s">
        <v>778</v>
      </c>
      <c r="C22" s="594">
        <v>337</v>
      </c>
      <c r="D22" s="594">
        <v>24</v>
      </c>
      <c r="E22" s="594">
        <v>0</v>
      </c>
      <c r="F22" s="594">
        <v>40</v>
      </c>
      <c r="G22" s="135">
        <f t="shared" si="0"/>
        <v>401</v>
      </c>
      <c r="H22" s="594">
        <v>337</v>
      </c>
      <c r="I22" s="594">
        <v>24</v>
      </c>
      <c r="J22" s="594">
        <v>0</v>
      </c>
      <c r="K22" s="594">
        <v>40</v>
      </c>
      <c r="L22" s="135">
        <f t="shared" si="2"/>
        <v>401</v>
      </c>
      <c r="M22" s="135">
        <f t="shared" si="1"/>
        <v>0</v>
      </c>
      <c r="N22" s="143"/>
    </row>
    <row r="23" spans="1:14" s="137" customFormat="1" ht="24" customHeight="1">
      <c r="A23" s="1373" t="s">
        <v>779</v>
      </c>
      <c r="B23" s="1373"/>
      <c r="C23" s="936">
        <f>SUM(C10:C22)</f>
        <v>4218</v>
      </c>
      <c r="D23" s="936">
        <f aca="true" t="shared" si="3" ref="D23:K23">SUM(D10:D22)</f>
        <v>250</v>
      </c>
      <c r="E23" s="936">
        <f t="shared" si="3"/>
        <v>0</v>
      </c>
      <c r="F23" s="936">
        <f t="shared" si="3"/>
        <v>82</v>
      </c>
      <c r="G23" s="936">
        <f>SUM(G10:G22)</f>
        <v>4550</v>
      </c>
      <c r="H23" s="936">
        <f>SUM(H10:H22)</f>
        <v>4218</v>
      </c>
      <c r="I23" s="936">
        <f t="shared" si="3"/>
        <v>250</v>
      </c>
      <c r="J23" s="936">
        <f t="shared" si="3"/>
        <v>0</v>
      </c>
      <c r="K23" s="936">
        <f t="shared" si="3"/>
        <v>82</v>
      </c>
      <c r="L23" s="936">
        <f>SUM(L10:L22)</f>
        <v>4550</v>
      </c>
      <c r="M23" s="936">
        <f>SUM(M10:M22)</f>
        <v>0</v>
      </c>
      <c r="N23" s="936"/>
    </row>
    <row r="24" spans="1:13" ht="12.75">
      <c r="A24" s="138"/>
      <c r="B24" s="139"/>
      <c r="C24" s="139"/>
      <c r="D24" s="139"/>
      <c r="E24" s="139"/>
      <c r="F24" s="139"/>
      <c r="G24" s="139"/>
      <c r="H24" s="139"/>
      <c r="I24" s="139"/>
      <c r="J24" s="139"/>
      <c r="K24" s="139"/>
      <c r="L24" s="139"/>
      <c r="M24" s="139"/>
    </row>
    <row r="25" spans="1:13" ht="12.75">
      <c r="A25" s="138"/>
      <c r="B25" s="139"/>
      <c r="C25" s="139"/>
      <c r="D25" s="139"/>
      <c r="E25" s="139"/>
      <c r="F25" s="139"/>
      <c r="G25" s="139"/>
      <c r="H25" s="139"/>
      <c r="I25" s="139"/>
      <c r="J25" s="139"/>
      <c r="K25" s="139"/>
      <c r="L25" s="139"/>
      <c r="M25" s="139"/>
    </row>
    <row r="26" spans="1:14" s="3" customFormat="1" ht="63" customHeight="1">
      <c r="A26" s="1252" t="s">
        <v>9</v>
      </c>
      <c r="B26" s="1252"/>
      <c r="C26" s="1252"/>
      <c r="D26" s="1252"/>
      <c r="E26" s="32"/>
      <c r="I26" s="47"/>
      <c r="J26" s="47"/>
      <c r="K26" s="1252" t="s">
        <v>741</v>
      </c>
      <c r="L26" s="1252"/>
      <c r="M26" s="1252"/>
      <c r="N26" s="1252"/>
    </row>
  </sheetData>
  <sheetProtection/>
  <mergeCells count="15">
    <mergeCell ref="D1:J1"/>
    <mergeCell ref="A2:N2"/>
    <mergeCell ref="A3:N3"/>
    <mergeCell ref="A5:N5"/>
    <mergeCell ref="A6:B6"/>
    <mergeCell ref="L6:N6"/>
    <mergeCell ref="A23:B23"/>
    <mergeCell ref="A26:D26"/>
    <mergeCell ref="K26:N26"/>
    <mergeCell ref="A7:A8"/>
    <mergeCell ref="B7:B8"/>
    <mergeCell ref="C7:G7"/>
    <mergeCell ref="H7:L7"/>
    <mergeCell ref="M7:M8"/>
    <mergeCell ref="N7:N8"/>
  </mergeCells>
  <printOptions horizontalCentered="1"/>
  <pageMargins left="0.708661417322835" right="0.2" top="0.25" bottom="0.25" header="0.2" footer="0.2"/>
  <pageSetup horizontalDpi="600" verticalDpi="600" orientation="landscape" paperSize="9" scale="90" r:id="rId1"/>
  <headerFooter>
    <oddFooter>&amp;C10</oddFooter>
  </headerFooter>
</worksheet>
</file>

<file path=xl/worksheets/sheet11.xml><?xml version="1.0" encoding="utf-8"?>
<worksheet xmlns="http://schemas.openxmlformats.org/spreadsheetml/2006/main" xmlns:r="http://schemas.openxmlformats.org/officeDocument/2006/relationships">
  <sheetPr>
    <tabColor rgb="FF00B050"/>
  </sheetPr>
  <dimension ref="A1:N27"/>
  <sheetViews>
    <sheetView view="pageBreakPreview" zoomScaleSheetLayoutView="100" zoomScalePageLayoutView="0" workbookViewId="0" topLeftCell="A6">
      <selection activeCell="F4" sqref="F4"/>
    </sheetView>
  </sheetViews>
  <sheetFormatPr defaultColWidth="9.140625" defaultRowHeight="12.75"/>
  <cols>
    <col min="1" max="1" width="9.140625" style="126" customWidth="1"/>
    <col min="2" max="2" width="16.421875" style="126" customWidth="1"/>
    <col min="3" max="3" width="11.28125" style="126" customWidth="1"/>
    <col min="4" max="4" width="9.140625" style="126" customWidth="1"/>
    <col min="5" max="5" width="9.57421875" style="126" customWidth="1"/>
    <col min="6" max="6" width="9.8515625" style="126" customWidth="1"/>
    <col min="7" max="7" width="9.7109375" style="126" customWidth="1"/>
    <col min="8" max="8" width="10.57421875" style="126" customWidth="1"/>
    <col min="9" max="9" width="9.8515625" style="126" customWidth="1"/>
    <col min="10" max="10" width="9.140625" style="126" customWidth="1"/>
    <col min="11" max="11" width="11.8515625" style="126" customWidth="1"/>
    <col min="12" max="12" width="9.421875" style="126" customWidth="1"/>
    <col min="13" max="13" width="12.00390625" style="126" customWidth="1"/>
    <col min="14" max="14" width="14.140625" style="126" customWidth="1"/>
    <col min="15" max="16384" width="9.140625" style="126" customWidth="1"/>
  </cols>
  <sheetData>
    <row r="1" spans="4:13" ht="12.75" customHeight="1">
      <c r="D1" s="1374"/>
      <c r="E1" s="1374"/>
      <c r="F1" s="1374"/>
      <c r="G1" s="1374"/>
      <c r="H1" s="1374"/>
      <c r="I1" s="1374"/>
      <c r="J1" s="1374"/>
      <c r="M1" s="141" t="s">
        <v>209</v>
      </c>
    </row>
    <row r="2" spans="1:14" ht="15">
      <c r="A2" s="1382" t="s">
        <v>0</v>
      </c>
      <c r="B2" s="1382"/>
      <c r="C2" s="1382"/>
      <c r="D2" s="1382"/>
      <c r="E2" s="1382"/>
      <c r="F2" s="1382"/>
      <c r="G2" s="1382"/>
      <c r="H2" s="1382"/>
      <c r="I2" s="1382"/>
      <c r="J2" s="1382"/>
      <c r="K2" s="1382"/>
      <c r="L2" s="1382"/>
      <c r="M2" s="1382"/>
      <c r="N2" s="1382"/>
    </row>
    <row r="3" spans="1:14" ht="20.25">
      <c r="A3" s="1377" t="s">
        <v>636</v>
      </c>
      <c r="B3" s="1377"/>
      <c r="C3" s="1377"/>
      <c r="D3" s="1377"/>
      <c r="E3" s="1377"/>
      <c r="F3" s="1377"/>
      <c r="G3" s="1377"/>
      <c r="H3" s="1377"/>
      <c r="I3" s="1377"/>
      <c r="J3" s="1377"/>
      <c r="K3" s="1377"/>
      <c r="L3" s="1377"/>
      <c r="M3" s="1377"/>
      <c r="N3" s="1377"/>
    </row>
    <row r="4" spans="1:14" ht="11.25" customHeight="1">
      <c r="A4" s="934"/>
      <c r="B4" s="934"/>
      <c r="C4" s="934"/>
      <c r="D4" s="934"/>
      <c r="E4" s="934"/>
      <c r="F4" s="934"/>
      <c r="G4" s="934"/>
      <c r="H4" s="934"/>
      <c r="I4" s="934"/>
      <c r="J4" s="934"/>
      <c r="K4" s="934"/>
      <c r="L4" s="934"/>
      <c r="M4" s="934"/>
      <c r="N4" s="934"/>
    </row>
    <row r="5" spans="1:14" ht="15.75">
      <c r="A5" s="1383" t="s">
        <v>783</v>
      </c>
      <c r="B5" s="1383"/>
      <c r="C5" s="1383"/>
      <c r="D5" s="1383"/>
      <c r="E5" s="1383"/>
      <c r="F5" s="1383"/>
      <c r="G5" s="1383"/>
      <c r="H5" s="1383"/>
      <c r="I5" s="1383"/>
      <c r="J5" s="1383"/>
      <c r="K5" s="1383"/>
      <c r="L5" s="1383"/>
      <c r="M5" s="1383"/>
      <c r="N5" s="1383"/>
    </row>
    <row r="7" spans="1:14" ht="12.75">
      <c r="A7" s="1389" t="s">
        <v>728</v>
      </c>
      <c r="B7" s="1389"/>
      <c r="C7" s="1389"/>
      <c r="L7" s="1390" t="s">
        <v>1025</v>
      </c>
      <c r="M7" s="1390"/>
      <c r="N7" s="1390"/>
    </row>
    <row r="8" spans="1:14" s="128" customFormat="1" ht="15.75" customHeight="1">
      <c r="A8" s="1380" t="s">
        <v>2</v>
      </c>
      <c r="B8" s="1380" t="s">
        <v>3</v>
      </c>
      <c r="C8" s="1368" t="s">
        <v>4</v>
      </c>
      <c r="D8" s="1368"/>
      <c r="E8" s="1368"/>
      <c r="F8" s="1388"/>
      <c r="G8" s="1388"/>
      <c r="H8" s="1368" t="s">
        <v>90</v>
      </c>
      <c r="I8" s="1368"/>
      <c r="J8" s="1368"/>
      <c r="K8" s="1368"/>
      <c r="L8" s="1368"/>
      <c r="M8" s="1380" t="s">
        <v>114</v>
      </c>
      <c r="N8" s="1369" t="s">
        <v>115</v>
      </c>
    </row>
    <row r="9" spans="1:14" s="128" customFormat="1" ht="38.25">
      <c r="A9" s="1381"/>
      <c r="B9" s="1381"/>
      <c r="C9" s="935" t="s">
        <v>5</v>
      </c>
      <c r="D9" s="935" t="s">
        <v>6</v>
      </c>
      <c r="E9" s="935" t="s">
        <v>303</v>
      </c>
      <c r="F9" s="935" t="s">
        <v>88</v>
      </c>
      <c r="G9" s="935" t="s">
        <v>102</v>
      </c>
      <c r="H9" s="935" t="s">
        <v>5</v>
      </c>
      <c r="I9" s="935" t="s">
        <v>6</v>
      </c>
      <c r="J9" s="935" t="s">
        <v>303</v>
      </c>
      <c r="K9" s="939" t="s">
        <v>88</v>
      </c>
      <c r="L9" s="939" t="s">
        <v>103</v>
      </c>
      <c r="M9" s="1381"/>
      <c r="N9" s="1369"/>
    </row>
    <row r="10" spans="1:14" s="131" customFormat="1" ht="12.75">
      <c r="A10" s="130">
        <v>1</v>
      </c>
      <c r="B10" s="130">
        <v>2</v>
      </c>
      <c r="C10" s="130">
        <v>3</v>
      </c>
      <c r="D10" s="130">
        <v>4</v>
      </c>
      <c r="E10" s="130">
        <v>5</v>
      </c>
      <c r="F10" s="130">
        <v>6</v>
      </c>
      <c r="G10" s="130">
        <v>7</v>
      </c>
      <c r="H10" s="130">
        <v>8</v>
      </c>
      <c r="I10" s="130">
        <v>9</v>
      </c>
      <c r="J10" s="130">
        <v>10</v>
      </c>
      <c r="K10" s="147">
        <v>11</v>
      </c>
      <c r="L10" s="148">
        <v>12</v>
      </c>
      <c r="M10" s="148">
        <v>13</v>
      </c>
      <c r="N10" s="147">
        <v>14</v>
      </c>
    </row>
    <row r="11" spans="1:14" s="136" customFormat="1" ht="24" customHeight="1">
      <c r="A11" s="132">
        <v>1</v>
      </c>
      <c r="B11" s="133" t="s">
        <v>766</v>
      </c>
      <c r="C11" s="594">
        <v>387</v>
      </c>
      <c r="D11" s="594">
        <v>1</v>
      </c>
      <c r="E11" s="594">
        <v>0</v>
      </c>
      <c r="F11" s="594">
        <v>0</v>
      </c>
      <c r="G11" s="135">
        <f aca="true" t="shared" si="0" ref="G11:G23">SUM(C11:F11)</f>
        <v>388</v>
      </c>
      <c r="H11" s="594">
        <v>387</v>
      </c>
      <c r="I11" s="594">
        <v>1</v>
      </c>
      <c r="J11" s="594">
        <v>0</v>
      </c>
      <c r="K11" s="594">
        <v>0</v>
      </c>
      <c r="L11" s="135">
        <f>SUM(H11:K11)</f>
        <v>388</v>
      </c>
      <c r="M11" s="135">
        <f aca="true" t="shared" si="1" ref="M11:M23">G11-L11</f>
        <v>0</v>
      </c>
      <c r="N11" s="1385"/>
    </row>
    <row r="12" spans="1:14" s="136" customFormat="1" ht="24" customHeight="1">
      <c r="A12" s="132">
        <v>2</v>
      </c>
      <c r="B12" s="133" t="s">
        <v>767</v>
      </c>
      <c r="C12" s="594">
        <v>261</v>
      </c>
      <c r="D12" s="594">
        <v>11</v>
      </c>
      <c r="E12" s="594">
        <v>0</v>
      </c>
      <c r="F12" s="594">
        <v>0</v>
      </c>
      <c r="G12" s="135">
        <f t="shared" si="0"/>
        <v>272</v>
      </c>
      <c r="H12" s="135">
        <v>261</v>
      </c>
      <c r="I12" s="135">
        <v>11</v>
      </c>
      <c r="J12" s="135">
        <v>0</v>
      </c>
      <c r="K12" s="135">
        <v>0</v>
      </c>
      <c r="L12" s="135">
        <f aca="true" t="shared" si="2" ref="L12:L23">SUM(H12:K12)</f>
        <v>272</v>
      </c>
      <c r="M12" s="135">
        <f t="shared" si="1"/>
        <v>0</v>
      </c>
      <c r="N12" s="1386"/>
    </row>
    <row r="13" spans="1:14" s="120" customFormat="1" ht="24" customHeight="1">
      <c r="A13" s="116">
        <v>3</v>
      </c>
      <c r="B13" s="117" t="s">
        <v>768</v>
      </c>
      <c r="C13" s="901">
        <v>323</v>
      </c>
      <c r="D13" s="901">
        <v>23</v>
      </c>
      <c r="E13" s="901">
        <v>0</v>
      </c>
      <c r="F13" s="901">
        <v>0</v>
      </c>
      <c r="G13" s="134">
        <f t="shared" si="0"/>
        <v>346</v>
      </c>
      <c r="H13" s="901">
        <v>323</v>
      </c>
      <c r="I13" s="901">
        <v>23</v>
      </c>
      <c r="J13" s="901">
        <v>0</v>
      </c>
      <c r="K13" s="901">
        <v>0</v>
      </c>
      <c r="L13" s="134">
        <f t="shared" si="2"/>
        <v>346</v>
      </c>
      <c r="M13" s="134">
        <f t="shared" si="1"/>
        <v>0</v>
      </c>
      <c r="N13" s="1386"/>
    </row>
    <row r="14" spans="1:14" s="136" customFormat="1" ht="24" customHeight="1">
      <c r="A14" s="132">
        <v>4</v>
      </c>
      <c r="B14" s="133" t="s">
        <v>769</v>
      </c>
      <c r="C14" s="594">
        <v>450</v>
      </c>
      <c r="D14" s="594">
        <v>32</v>
      </c>
      <c r="E14" s="594">
        <v>0</v>
      </c>
      <c r="F14" s="594">
        <v>0</v>
      </c>
      <c r="G14" s="135">
        <f t="shared" si="0"/>
        <v>482</v>
      </c>
      <c r="H14" s="594">
        <v>450</v>
      </c>
      <c r="I14" s="594">
        <v>32</v>
      </c>
      <c r="J14" s="594">
        <v>0</v>
      </c>
      <c r="K14" s="594">
        <v>0</v>
      </c>
      <c r="L14" s="135">
        <f t="shared" si="2"/>
        <v>482</v>
      </c>
      <c r="M14" s="135">
        <f t="shared" si="1"/>
        <v>0</v>
      </c>
      <c r="N14" s="1386"/>
    </row>
    <row r="15" spans="1:14" s="136" customFormat="1" ht="24" customHeight="1">
      <c r="A15" s="132">
        <v>5</v>
      </c>
      <c r="B15" s="133" t="s">
        <v>770</v>
      </c>
      <c r="C15" s="594">
        <v>411</v>
      </c>
      <c r="D15" s="594">
        <v>37</v>
      </c>
      <c r="E15" s="594">
        <v>0</v>
      </c>
      <c r="F15" s="594">
        <v>0</v>
      </c>
      <c r="G15" s="135">
        <f t="shared" si="0"/>
        <v>448</v>
      </c>
      <c r="H15" s="594">
        <v>411</v>
      </c>
      <c r="I15" s="594">
        <v>37</v>
      </c>
      <c r="J15" s="135">
        <v>0</v>
      </c>
      <c r="K15" s="135">
        <v>0</v>
      </c>
      <c r="L15" s="135">
        <f t="shared" si="2"/>
        <v>448</v>
      </c>
      <c r="M15" s="135">
        <f t="shared" si="1"/>
        <v>0</v>
      </c>
      <c r="N15" s="1386"/>
    </row>
    <row r="16" spans="1:14" s="136" customFormat="1" ht="24" customHeight="1">
      <c r="A16" s="132">
        <v>6</v>
      </c>
      <c r="B16" s="133" t="s">
        <v>771</v>
      </c>
      <c r="C16" s="594">
        <v>395</v>
      </c>
      <c r="D16" s="594">
        <v>57</v>
      </c>
      <c r="E16" s="594">
        <v>0</v>
      </c>
      <c r="F16" s="594">
        <v>0</v>
      </c>
      <c r="G16" s="135">
        <f t="shared" si="0"/>
        <v>452</v>
      </c>
      <c r="H16" s="594">
        <v>395</v>
      </c>
      <c r="I16" s="594">
        <v>57</v>
      </c>
      <c r="J16" s="594">
        <v>0</v>
      </c>
      <c r="K16" s="594">
        <v>0</v>
      </c>
      <c r="L16" s="135">
        <f t="shared" si="2"/>
        <v>452</v>
      </c>
      <c r="M16" s="135">
        <f t="shared" si="1"/>
        <v>0</v>
      </c>
      <c r="N16" s="1386"/>
    </row>
    <row r="17" spans="1:14" s="136" customFormat="1" ht="24" customHeight="1">
      <c r="A17" s="132">
        <v>7</v>
      </c>
      <c r="B17" s="133" t="s">
        <v>772</v>
      </c>
      <c r="C17" s="594">
        <v>403</v>
      </c>
      <c r="D17" s="594">
        <v>86</v>
      </c>
      <c r="E17" s="594">
        <v>0</v>
      </c>
      <c r="F17" s="594">
        <v>0</v>
      </c>
      <c r="G17" s="135">
        <f t="shared" si="0"/>
        <v>489</v>
      </c>
      <c r="H17" s="135">
        <v>403</v>
      </c>
      <c r="I17" s="135">
        <v>86</v>
      </c>
      <c r="J17" s="135">
        <v>0</v>
      </c>
      <c r="K17" s="135">
        <v>0</v>
      </c>
      <c r="L17" s="135">
        <f t="shared" si="2"/>
        <v>489</v>
      </c>
      <c r="M17" s="135">
        <f t="shared" si="1"/>
        <v>0</v>
      </c>
      <c r="N17" s="1386"/>
    </row>
    <row r="18" spans="1:14" s="120" customFormat="1" ht="24" customHeight="1">
      <c r="A18" s="116">
        <v>8</v>
      </c>
      <c r="B18" s="117" t="s">
        <v>773</v>
      </c>
      <c r="C18" s="594">
        <v>375</v>
      </c>
      <c r="D18" s="594">
        <v>55</v>
      </c>
      <c r="E18" s="594">
        <v>0</v>
      </c>
      <c r="F18" s="594">
        <v>0</v>
      </c>
      <c r="G18" s="135">
        <f t="shared" si="0"/>
        <v>430</v>
      </c>
      <c r="H18" s="594">
        <v>375</v>
      </c>
      <c r="I18" s="594">
        <v>55</v>
      </c>
      <c r="J18" s="594">
        <v>0</v>
      </c>
      <c r="K18" s="594">
        <v>0</v>
      </c>
      <c r="L18" s="135">
        <f t="shared" si="2"/>
        <v>430</v>
      </c>
      <c r="M18" s="135">
        <f t="shared" si="1"/>
        <v>0</v>
      </c>
      <c r="N18" s="1386"/>
    </row>
    <row r="19" spans="1:14" s="136" customFormat="1" ht="24" customHeight="1">
      <c r="A19" s="132">
        <v>9</v>
      </c>
      <c r="B19" s="133" t="s">
        <v>774</v>
      </c>
      <c r="C19" s="599">
        <v>356</v>
      </c>
      <c r="D19" s="594">
        <v>16</v>
      </c>
      <c r="E19" s="594">
        <v>0</v>
      </c>
      <c r="F19" s="594">
        <v>0</v>
      </c>
      <c r="G19" s="135">
        <f t="shared" si="0"/>
        <v>372</v>
      </c>
      <c r="H19" s="135">
        <v>356</v>
      </c>
      <c r="I19" s="135">
        <v>16</v>
      </c>
      <c r="J19" s="135">
        <v>0</v>
      </c>
      <c r="K19" s="135">
        <v>0</v>
      </c>
      <c r="L19" s="135">
        <f t="shared" si="2"/>
        <v>372</v>
      </c>
      <c r="M19" s="135">
        <f t="shared" si="1"/>
        <v>0</v>
      </c>
      <c r="N19" s="1386"/>
    </row>
    <row r="20" spans="1:14" s="136" customFormat="1" ht="24" customHeight="1">
      <c r="A20" s="132">
        <v>10</v>
      </c>
      <c r="B20" s="133" t="s">
        <v>775</v>
      </c>
      <c r="C20" s="594">
        <v>608</v>
      </c>
      <c r="D20" s="594">
        <v>22</v>
      </c>
      <c r="E20" s="594">
        <v>0</v>
      </c>
      <c r="F20" s="594">
        <v>2</v>
      </c>
      <c r="G20" s="135">
        <f t="shared" si="0"/>
        <v>632</v>
      </c>
      <c r="H20" s="594">
        <v>608</v>
      </c>
      <c r="I20" s="594">
        <v>22</v>
      </c>
      <c r="J20" s="594">
        <v>0</v>
      </c>
      <c r="K20" s="594">
        <v>2</v>
      </c>
      <c r="L20" s="135">
        <f t="shared" si="2"/>
        <v>632</v>
      </c>
      <c r="M20" s="135">
        <f t="shared" si="1"/>
        <v>0</v>
      </c>
      <c r="N20" s="1386"/>
    </row>
    <row r="21" spans="1:14" s="136" customFormat="1" ht="24" customHeight="1">
      <c r="A21" s="132">
        <v>11</v>
      </c>
      <c r="B21" s="133" t="s">
        <v>776</v>
      </c>
      <c r="C21" s="598">
        <v>331</v>
      </c>
      <c r="D21" s="598">
        <v>35</v>
      </c>
      <c r="E21" s="598">
        <v>0</v>
      </c>
      <c r="F21" s="598">
        <v>0</v>
      </c>
      <c r="G21" s="135">
        <v>366</v>
      </c>
      <c r="H21" s="135">
        <v>331</v>
      </c>
      <c r="I21" s="135">
        <v>35</v>
      </c>
      <c r="J21" s="135">
        <v>0</v>
      </c>
      <c r="K21" s="135">
        <v>0</v>
      </c>
      <c r="L21" s="135">
        <v>366</v>
      </c>
      <c r="M21" s="135">
        <f t="shared" si="1"/>
        <v>0</v>
      </c>
      <c r="N21" s="1386"/>
    </row>
    <row r="22" spans="1:14" s="136" customFormat="1" ht="24" customHeight="1">
      <c r="A22" s="132">
        <v>12</v>
      </c>
      <c r="B22" s="133" t="s">
        <v>777</v>
      </c>
      <c r="C22" s="594">
        <v>532</v>
      </c>
      <c r="D22" s="594">
        <v>12</v>
      </c>
      <c r="E22" s="594">
        <v>0</v>
      </c>
      <c r="F22" s="594">
        <v>0</v>
      </c>
      <c r="G22" s="135">
        <f t="shared" si="0"/>
        <v>544</v>
      </c>
      <c r="H22" s="594">
        <v>532</v>
      </c>
      <c r="I22" s="594">
        <v>12</v>
      </c>
      <c r="J22" s="594">
        <v>0</v>
      </c>
      <c r="K22" s="594">
        <v>0</v>
      </c>
      <c r="L22" s="135">
        <f t="shared" si="2"/>
        <v>544</v>
      </c>
      <c r="M22" s="135">
        <f t="shared" si="1"/>
        <v>0</v>
      </c>
      <c r="N22" s="1386"/>
    </row>
    <row r="23" spans="1:14" s="136" customFormat="1" ht="24" customHeight="1">
      <c r="A23" s="132">
        <v>13</v>
      </c>
      <c r="B23" s="133" t="s">
        <v>778</v>
      </c>
      <c r="C23" s="594">
        <v>470</v>
      </c>
      <c r="D23" s="594">
        <v>42</v>
      </c>
      <c r="E23" s="594">
        <v>0</v>
      </c>
      <c r="F23" s="594">
        <v>0</v>
      </c>
      <c r="G23" s="135">
        <f t="shared" si="0"/>
        <v>512</v>
      </c>
      <c r="H23" s="594">
        <v>470</v>
      </c>
      <c r="I23" s="594">
        <v>42</v>
      </c>
      <c r="J23" s="594">
        <v>0</v>
      </c>
      <c r="K23" s="594">
        <v>0</v>
      </c>
      <c r="L23" s="135">
        <f t="shared" si="2"/>
        <v>512</v>
      </c>
      <c r="M23" s="135">
        <f t="shared" si="1"/>
        <v>0</v>
      </c>
      <c r="N23" s="1387"/>
    </row>
    <row r="24" spans="1:14" s="137" customFormat="1" ht="24.75" customHeight="1">
      <c r="A24" s="1373" t="s">
        <v>779</v>
      </c>
      <c r="B24" s="1373"/>
      <c r="C24" s="936">
        <f>SUM(C11:C23)</f>
        <v>5302</v>
      </c>
      <c r="D24" s="936">
        <f aca="true" t="shared" si="3" ref="D24:M24">SUM(D11:D23)</f>
        <v>429</v>
      </c>
      <c r="E24" s="936">
        <f t="shared" si="3"/>
        <v>0</v>
      </c>
      <c r="F24" s="936">
        <f t="shared" si="3"/>
        <v>2</v>
      </c>
      <c r="G24" s="936">
        <f>SUM(G11:G23)</f>
        <v>5733</v>
      </c>
      <c r="H24" s="936">
        <f t="shared" si="3"/>
        <v>5302</v>
      </c>
      <c r="I24" s="936">
        <f t="shared" si="3"/>
        <v>429</v>
      </c>
      <c r="J24" s="936">
        <f t="shared" si="3"/>
        <v>0</v>
      </c>
      <c r="K24" s="936">
        <f t="shared" si="3"/>
        <v>2</v>
      </c>
      <c r="L24" s="936">
        <f>SUM(L11:L23)</f>
        <v>5733</v>
      </c>
      <c r="M24" s="936">
        <f t="shared" si="3"/>
        <v>0</v>
      </c>
      <c r="N24" s="936"/>
    </row>
    <row r="25" spans="1:13" ht="12.75">
      <c r="A25" s="138"/>
      <c r="B25" s="139"/>
      <c r="C25" s="139"/>
      <c r="D25" s="139"/>
      <c r="E25" s="139"/>
      <c r="F25" s="139"/>
      <c r="G25" s="139"/>
      <c r="H25" s="139"/>
      <c r="I25" s="139"/>
      <c r="J25" s="139"/>
      <c r="K25" s="139"/>
      <c r="M25" s="139"/>
    </row>
    <row r="26" spans="1:13" ht="12.75">
      <c r="A26" s="138"/>
      <c r="B26" s="139"/>
      <c r="C26" s="139"/>
      <c r="D26" s="139"/>
      <c r="E26" s="139"/>
      <c r="F26" s="139"/>
      <c r="G26" s="139"/>
      <c r="H26" s="139"/>
      <c r="I26" s="139"/>
      <c r="J26" s="139"/>
      <c r="K26" s="139"/>
      <c r="L26" s="139"/>
      <c r="M26" s="139"/>
    </row>
    <row r="27" spans="1:14" s="3" customFormat="1" ht="63" customHeight="1">
      <c r="A27" s="1252" t="s">
        <v>9</v>
      </c>
      <c r="B27" s="1252"/>
      <c r="C27" s="1252"/>
      <c r="D27" s="1252"/>
      <c r="E27" s="32"/>
      <c r="I27" s="47"/>
      <c r="J27" s="47"/>
      <c r="K27" s="1252" t="s">
        <v>741</v>
      </c>
      <c r="L27" s="1252"/>
      <c r="M27" s="1252"/>
      <c r="N27" s="1252"/>
    </row>
  </sheetData>
  <sheetProtection/>
  <mergeCells count="16">
    <mergeCell ref="D1:J1"/>
    <mergeCell ref="A2:N2"/>
    <mergeCell ref="A3:N3"/>
    <mergeCell ref="A5:N5"/>
    <mergeCell ref="A7:C7"/>
    <mergeCell ref="L7:N7"/>
    <mergeCell ref="N11:N23"/>
    <mergeCell ref="A24:B24"/>
    <mergeCell ref="A27:D27"/>
    <mergeCell ref="K27:N27"/>
    <mergeCell ref="A8:A9"/>
    <mergeCell ref="B8:B9"/>
    <mergeCell ref="C8:G8"/>
    <mergeCell ref="H8:L8"/>
    <mergeCell ref="M8:M9"/>
    <mergeCell ref="N8:N9"/>
  </mergeCells>
  <printOptions horizontalCentered="1"/>
  <pageMargins left="0.7" right="0.2" top="0.25" bottom="0.25" header="0.2" footer="0.2"/>
  <pageSetup horizontalDpi="600" verticalDpi="600" orientation="landscape" paperSize="9" scale="90" r:id="rId1"/>
  <headerFooter>
    <oddFooter>&amp;C11</oddFooter>
  </headerFooter>
</worksheet>
</file>

<file path=xl/worksheets/sheet12.xml><?xml version="1.0" encoding="utf-8"?>
<worksheet xmlns="http://schemas.openxmlformats.org/spreadsheetml/2006/main" xmlns:r="http://schemas.openxmlformats.org/officeDocument/2006/relationships">
  <sheetPr>
    <tabColor rgb="FF00B050"/>
  </sheetPr>
  <dimension ref="A1:Q27"/>
  <sheetViews>
    <sheetView zoomScale="85" zoomScaleNormal="85" zoomScaleSheetLayoutView="100" zoomScalePageLayoutView="0" workbookViewId="0" topLeftCell="A10">
      <selection activeCell="F4" sqref="F4"/>
    </sheetView>
  </sheetViews>
  <sheetFormatPr defaultColWidth="9.140625" defaultRowHeight="12.75"/>
  <cols>
    <col min="1" max="1" width="7.140625" style="892" customWidth="1"/>
    <col min="2" max="2" width="16.140625" style="892" customWidth="1"/>
    <col min="3" max="3" width="10.28125" style="892" customWidth="1"/>
    <col min="4" max="4" width="8.140625" style="892" customWidth="1"/>
    <col min="5" max="5" width="8.28125" style="892" customWidth="1"/>
    <col min="6" max="6" width="8.00390625" style="892" customWidth="1"/>
    <col min="7" max="7" width="10.140625" style="892" customWidth="1"/>
    <col min="8" max="8" width="11.00390625" style="149" customWidth="1"/>
    <col min="9" max="9" width="8.421875" style="892" customWidth="1"/>
    <col min="10" max="10" width="8.57421875" style="892" customWidth="1"/>
    <col min="11" max="11" width="9.7109375" style="892" customWidth="1"/>
    <col min="12" max="12" width="10.7109375" style="892" customWidth="1"/>
    <col min="13" max="13" width="12.8515625" style="892" customWidth="1"/>
    <col min="14" max="14" width="11.28125" style="892" customWidth="1"/>
    <col min="15" max="15" width="9.8515625" style="892" customWidth="1"/>
    <col min="16" max="16" width="10.140625" style="892" customWidth="1"/>
    <col min="17" max="17" width="12.00390625" style="892" customWidth="1"/>
    <col min="18" max="16384" width="9.140625" style="892" customWidth="1"/>
  </cols>
  <sheetData>
    <row r="1" spans="4:17" s="58" customFormat="1" ht="12.75" customHeight="1">
      <c r="D1" s="892"/>
      <c r="E1" s="892"/>
      <c r="F1" s="892"/>
      <c r="G1" s="892"/>
      <c r="H1" s="149"/>
      <c r="I1" s="892"/>
      <c r="J1" s="892"/>
      <c r="K1" s="892"/>
      <c r="L1" s="892"/>
      <c r="M1" s="892"/>
      <c r="N1" s="892"/>
      <c r="O1" s="1399" t="s">
        <v>49</v>
      </c>
      <c r="P1" s="1399"/>
      <c r="Q1" s="1399"/>
    </row>
    <row r="2" spans="1:17" s="58" customFormat="1" ht="18">
      <c r="A2" s="1400" t="s">
        <v>0</v>
      </c>
      <c r="B2" s="1400"/>
      <c r="C2" s="1400"/>
      <c r="D2" s="1400"/>
      <c r="E2" s="1400"/>
      <c r="F2" s="1400"/>
      <c r="G2" s="1400"/>
      <c r="H2" s="1400"/>
      <c r="I2" s="1400"/>
      <c r="J2" s="1400"/>
      <c r="K2" s="1400"/>
      <c r="L2" s="1400"/>
      <c r="M2" s="1400"/>
      <c r="N2" s="1400"/>
      <c r="O2" s="1400"/>
      <c r="P2" s="1400"/>
      <c r="Q2" s="942"/>
    </row>
    <row r="3" spans="1:17" s="58" customFormat="1" ht="20.25">
      <c r="A3" s="1401" t="s">
        <v>636</v>
      </c>
      <c r="B3" s="1401"/>
      <c r="C3" s="1401"/>
      <c r="D3" s="1401"/>
      <c r="E3" s="1401"/>
      <c r="F3" s="1401"/>
      <c r="G3" s="1401"/>
      <c r="H3" s="1401"/>
      <c r="I3" s="1401"/>
      <c r="J3" s="1401"/>
      <c r="K3" s="1401"/>
      <c r="L3" s="1401"/>
      <c r="M3" s="1401"/>
      <c r="N3" s="1401"/>
      <c r="O3" s="1401"/>
      <c r="P3" s="1401"/>
      <c r="Q3" s="942"/>
    </row>
    <row r="4" spans="1:17" s="58" customFormat="1" ht="11.25" customHeight="1">
      <c r="A4" s="942"/>
      <c r="B4" s="942"/>
      <c r="C4" s="942"/>
      <c r="D4" s="942"/>
      <c r="E4" s="942"/>
      <c r="F4" s="942"/>
      <c r="G4" s="942"/>
      <c r="H4" s="943"/>
      <c r="I4" s="942"/>
      <c r="J4" s="942"/>
      <c r="K4" s="942"/>
      <c r="L4" s="942"/>
      <c r="M4" s="942"/>
      <c r="N4" s="942"/>
      <c r="O4" s="942"/>
      <c r="P4" s="942"/>
      <c r="Q4" s="942"/>
    </row>
    <row r="5" spans="1:17" s="58" customFormat="1" ht="15.75" customHeight="1">
      <c r="A5" s="1391" t="s">
        <v>787</v>
      </c>
      <c r="B5" s="1391"/>
      <c r="C5" s="1391"/>
      <c r="D5" s="1391"/>
      <c r="E5" s="1391"/>
      <c r="F5" s="1391"/>
      <c r="G5" s="1391"/>
      <c r="H5" s="1391"/>
      <c r="I5" s="1391"/>
      <c r="J5" s="1391"/>
      <c r="K5" s="1391"/>
      <c r="L5" s="1391"/>
      <c r="M5" s="1391"/>
      <c r="N5" s="1391"/>
      <c r="O5" s="1391"/>
      <c r="P5" s="1391"/>
      <c r="Q5" s="1391"/>
    </row>
    <row r="7" spans="1:17" ht="17.25" customHeight="1">
      <c r="A7" s="1310" t="s">
        <v>784</v>
      </c>
      <c r="B7" s="1310"/>
      <c r="N7" s="1402" t="s">
        <v>1023</v>
      </c>
      <c r="O7" s="1402"/>
      <c r="P7" s="1402"/>
      <c r="Q7" s="1402"/>
    </row>
    <row r="8" spans="1:17" s="86" customFormat="1" ht="24" customHeight="1">
      <c r="A8" s="1392" t="s">
        <v>2</v>
      </c>
      <c r="B8" s="1392" t="s">
        <v>3</v>
      </c>
      <c r="C8" s="1368" t="s">
        <v>652</v>
      </c>
      <c r="D8" s="1368"/>
      <c r="E8" s="1368"/>
      <c r="F8" s="1368"/>
      <c r="G8" s="1368"/>
      <c r="H8" s="1393" t="s">
        <v>558</v>
      </c>
      <c r="I8" s="1368"/>
      <c r="J8" s="1368"/>
      <c r="K8" s="1368"/>
      <c r="L8" s="1368"/>
      <c r="M8" s="1394" t="s">
        <v>98</v>
      </c>
      <c r="N8" s="1395"/>
      <c r="O8" s="1395"/>
      <c r="P8" s="1395"/>
      <c r="Q8" s="1396"/>
    </row>
    <row r="9" spans="1:17" s="151" customFormat="1" ht="60" customHeight="1">
      <c r="A9" s="1392"/>
      <c r="B9" s="1392"/>
      <c r="C9" s="940" t="s">
        <v>175</v>
      </c>
      <c r="D9" s="940" t="s">
        <v>176</v>
      </c>
      <c r="E9" s="940" t="s">
        <v>303</v>
      </c>
      <c r="F9" s="940" t="s">
        <v>1002</v>
      </c>
      <c r="G9" s="940" t="s">
        <v>102</v>
      </c>
      <c r="H9" s="941" t="s">
        <v>175</v>
      </c>
      <c r="I9" s="940" t="s">
        <v>176</v>
      </c>
      <c r="J9" s="940" t="s">
        <v>303</v>
      </c>
      <c r="K9" s="940" t="s">
        <v>1002</v>
      </c>
      <c r="L9" s="940" t="s">
        <v>306</v>
      </c>
      <c r="M9" s="940" t="s">
        <v>175</v>
      </c>
      <c r="N9" s="940" t="s">
        <v>176</v>
      </c>
      <c r="O9" s="940" t="s">
        <v>303</v>
      </c>
      <c r="P9" s="940" t="s">
        <v>1002</v>
      </c>
      <c r="Q9" s="940" t="s">
        <v>104</v>
      </c>
    </row>
    <row r="10" spans="1:17" s="153" customFormat="1" ht="12.75">
      <c r="A10" s="152">
        <v>1</v>
      </c>
      <c r="B10" s="152">
        <v>2</v>
      </c>
      <c r="C10" s="152">
        <v>3</v>
      </c>
      <c r="D10" s="152">
        <v>4</v>
      </c>
      <c r="E10" s="152">
        <v>5</v>
      </c>
      <c r="F10" s="152">
        <v>6</v>
      </c>
      <c r="G10" s="152">
        <v>7</v>
      </c>
      <c r="H10" s="152">
        <v>8</v>
      </c>
      <c r="I10" s="152">
        <v>9</v>
      </c>
      <c r="J10" s="152">
        <v>10</v>
      </c>
      <c r="K10" s="152">
        <v>11</v>
      </c>
      <c r="L10" s="152">
        <v>12</v>
      </c>
      <c r="M10" s="152">
        <v>13</v>
      </c>
      <c r="N10" s="152">
        <v>14</v>
      </c>
      <c r="O10" s="152">
        <v>15</v>
      </c>
      <c r="P10" s="152">
        <v>16</v>
      </c>
      <c r="Q10" s="152">
        <v>17</v>
      </c>
    </row>
    <row r="11" spans="1:17" s="120" customFormat="1" ht="27" customHeight="1">
      <c r="A11" s="890">
        <v>1</v>
      </c>
      <c r="B11" s="117" t="s">
        <v>766</v>
      </c>
      <c r="C11" s="852">
        <v>106587</v>
      </c>
      <c r="D11" s="852">
        <v>735</v>
      </c>
      <c r="E11" s="852">
        <v>0</v>
      </c>
      <c r="F11" s="852">
        <v>0</v>
      </c>
      <c r="G11" s="852">
        <v>107322</v>
      </c>
      <c r="H11" s="852">
        <v>95942</v>
      </c>
      <c r="I11" s="852">
        <v>734</v>
      </c>
      <c r="J11" s="852">
        <v>0</v>
      </c>
      <c r="K11" s="852">
        <v>0</v>
      </c>
      <c r="L11" s="852">
        <v>96676</v>
      </c>
      <c r="M11" s="852">
        <v>21203182</v>
      </c>
      <c r="N11" s="852">
        <v>162214</v>
      </c>
      <c r="O11" s="852">
        <v>0</v>
      </c>
      <c r="P11" s="852">
        <v>0</v>
      </c>
      <c r="Q11" s="852">
        <v>21365396</v>
      </c>
    </row>
    <row r="12" spans="1:17" s="120" customFormat="1" ht="27" customHeight="1">
      <c r="A12" s="890">
        <v>2</v>
      </c>
      <c r="B12" s="117" t="s">
        <v>767</v>
      </c>
      <c r="C12" s="852">
        <v>84879</v>
      </c>
      <c r="D12" s="852">
        <v>2834</v>
      </c>
      <c r="E12" s="852">
        <v>0</v>
      </c>
      <c r="F12" s="852">
        <v>0</v>
      </c>
      <c r="G12" s="852">
        <v>87713</v>
      </c>
      <c r="H12" s="852">
        <v>76321</v>
      </c>
      <c r="I12" s="852">
        <v>2822</v>
      </c>
      <c r="J12" s="852">
        <v>0</v>
      </c>
      <c r="K12" s="852">
        <v>0</v>
      </c>
      <c r="L12" s="852">
        <v>79143</v>
      </c>
      <c r="M12" s="852">
        <v>16866941</v>
      </c>
      <c r="N12" s="852">
        <v>623662</v>
      </c>
      <c r="O12" s="852">
        <v>0</v>
      </c>
      <c r="P12" s="852">
        <v>0</v>
      </c>
      <c r="Q12" s="852">
        <v>17490603</v>
      </c>
    </row>
    <row r="13" spans="1:17" s="120" customFormat="1" ht="27" customHeight="1">
      <c r="A13" s="890">
        <v>3</v>
      </c>
      <c r="B13" s="117" t="s">
        <v>768</v>
      </c>
      <c r="C13" s="852">
        <v>127361</v>
      </c>
      <c r="D13" s="852">
        <v>5596</v>
      </c>
      <c r="E13" s="852">
        <v>0</v>
      </c>
      <c r="F13" s="852">
        <v>919</v>
      </c>
      <c r="G13" s="852">
        <v>133876</v>
      </c>
      <c r="H13" s="852">
        <v>125888</v>
      </c>
      <c r="I13" s="852">
        <v>5566</v>
      </c>
      <c r="J13" s="852">
        <v>0</v>
      </c>
      <c r="K13" s="852">
        <v>205</v>
      </c>
      <c r="L13" s="852">
        <v>131659</v>
      </c>
      <c r="M13" s="852">
        <v>27821248</v>
      </c>
      <c r="N13" s="852">
        <v>1230086</v>
      </c>
      <c r="O13" s="852">
        <v>0</v>
      </c>
      <c r="P13" s="852">
        <v>45305</v>
      </c>
      <c r="Q13" s="852">
        <v>29096639</v>
      </c>
    </row>
    <row r="14" spans="1:17" s="120" customFormat="1" ht="27" customHeight="1">
      <c r="A14" s="890">
        <v>4</v>
      </c>
      <c r="B14" s="117" t="s">
        <v>769</v>
      </c>
      <c r="C14" s="852">
        <v>171722</v>
      </c>
      <c r="D14" s="852">
        <v>6712</v>
      </c>
      <c r="E14" s="852">
        <v>0</v>
      </c>
      <c r="F14" s="852">
        <v>0</v>
      </c>
      <c r="G14" s="852">
        <v>178434</v>
      </c>
      <c r="H14" s="852">
        <v>154108</v>
      </c>
      <c r="I14" s="852">
        <v>6156</v>
      </c>
      <c r="J14" s="852">
        <v>0</v>
      </c>
      <c r="K14" s="852">
        <v>0</v>
      </c>
      <c r="L14" s="852">
        <v>160264</v>
      </c>
      <c r="M14" s="852">
        <v>34057868</v>
      </c>
      <c r="N14" s="852">
        <v>1360476</v>
      </c>
      <c r="O14" s="852">
        <v>0</v>
      </c>
      <c r="P14" s="852">
        <v>0</v>
      </c>
      <c r="Q14" s="852">
        <v>35418344</v>
      </c>
    </row>
    <row r="15" spans="1:17" s="120" customFormat="1" ht="27" customHeight="1">
      <c r="A15" s="911">
        <v>5</v>
      </c>
      <c r="B15" s="117" t="s">
        <v>770</v>
      </c>
      <c r="C15" s="852">
        <v>98139</v>
      </c>
      <c r="D15" s="852">
        <v>10284</v>
      </c>
      <c r="E15" s="852">
        <v>985</v>
      </c>
      <c r="F15" s="852">
        <v>700</v>
      </c>
      <c r="G15" s="852">
        <v>110108</v>
      </c>
      <c r="H15" s="852">
        <v>93762</v>
      </c>
      <c r="I15" s="852">
        <v>9021</v>
      </c>
      <c r="J15" s="852">
        <v>960</v>
      </c>
      <c r="K15" s="852">
        <v>654</v>
      </c>
      <c r="L15" s="852">
        <v>104397</v>
      </c>
      <c r="M15" s="852">
        <v>20721402</v>
      </c>
      <c r="N15" s="852">
        <v>1993641</v>
      </c>
      <c r="O15" s="852">
        <v>289920</v>
      </c>
      <c r="P15" s="852">
        <v>144534</v>
      </c>
      <c r="Q15" s="852">
        <v>23149497</v>
      </c>
    </row>
    <row r="16" spans="1:17" s="120" customFormat="1" ht="27" customHeight="1">
      <c r="A16" s="890">
        <v>6</v>
      </c>
      <c r="B16" s="117" t="s">
        <v>771</v>
      </c>
      <c r="C16" s="852">
        <v>101652</v>
      </c>
      <c r="D16" s="852">
        <v>15099</v>
      </c>
      <c r="E16" s="852">
        <v>116</v>
      </c>
      <c r="F16" s="852">
        <v>908</v>
      </c>
      <c r="G16" s="852">
        <v>117775</v>
      </c>
      <c r="H16" s="852">
        <v>90534</v>
      </c>
      <c r="I16" s="852">
        <v>11968</v>
      </c>
      <c r="J16" s="852">
        <v>106</v>
      </c>
      <c r="K16" s="852">
        <v>145</v>
      </c>
      <c r="L16" s="852">
        <v>102753</v>
      </c>
      <c r="M16" s="852">
        <v>20008014</v>
      </c>
      <c r="N16" s="852">
        <v>2644928</v>
      </c>
      <c r="O16" s="852">
        <v>32012</v>
      </c>
      <c r="P16" s="852">
        <v>32045</v>
      </c>
      <c r="Q16" s="852">
        <v>22716999</v>
      </c>
    </row>
    <row r="17" spans="1:17" s="120" customFormat="1" ht="27" customHeight="1">
      <c r="A17" s="890">
        <v>7</v>
      </c>
      <c r="B17" s="117" t="s">
        <v>772</v>
      </c>
      <c r="C17" s="852">
        <v>146857</v>
      </c>
      <c r="D17" s="852">
        <v>13176</v>
      </c>
      <c r="E17" s="852">
        <v>698</v>
      </c>
      <c r="F17" s="852">
        <v>1597</v>
      </c>
      <c r="G17" s="852">
        <v>162328</v>
      </c>
      <c r="H17" s="852">
        <v>117589</v>
      </c>
      <c r="I17" s="852">
        <v>11688</v>
      </c>
      <c r="J17" s="852">
        <v>634</v>
      </c>
      <c r="K17" s="852">
        <v>1513</v>
      </c>
      <c r="L17" s="852">
        <v>131424</v>
      </c>
      <c r="M17" s="852">
        <v>25987169</v>
      </c>
      <c r="N17" s="852">
        <v>2583048</v>
      </c>
      <c r="O17" s="852">
        <v>191468</v>
      </c>
      <c r="P17" s="852">
        <v>334373</v>
      </c>
      <c r="Q17" s="852">
        <v>29096058</v>
      </c>
    </row>
    <row r="18" spans="1:17" s="120" customFormat="1" ht="27" customHeight="1">
      <c r="A18" s="890">
        <v>8</v>
      </c>
      <c r="B18" s="117" t="s">
        <v>773</v>
      </c>
      <c r="C18" s="852">
        <v>136871</v>
      </c>
      <c r="D18" s="852">
        <v>11343</v>
      </c>
      <c r="E18" s="852">
        <v>0</v>
      </c>
      <c r="F18" s="852">
        <v>257</v>
      </c>
      <c r="G18" s="852">
        <v>148471</v>
      </c>
      <c r="H18" s="852">
        <v>117484</v>
      </c>
      <c r="I18" s="852">
        <v>11203</v>
      </c>
      <c r="J18" s="852">
        <v>0</v>
      </c>
      <c r="K18" s="852">
        <v>173</v>
      </c>
      <c r="L18" s="852">
        <v>128860</v>
      </c>
      <c r="M18" s="852">
        <v>25963964</v>
      </c>
      <c r="N18" s="852">
        <v>2475863</v>
      </c>
      <c r="O18" s="852">
        <v>0</v>
      </c>
      <c r="P18" s="852">
        <v>38233</v>
      </c>
      <c r="Q18" s="852">
        <v>28478060</v>
      </c>
    </row>
    <row r="19" spans="1:17" s="120" customFormat="1" ht="27" customHeight="1">
      <c r="A19" s="890">
        <v>9</v>
      </c>
      <c r="B19" s="117" t="s">
        <v>774</v>
      </c>
      <c r="C19" s="852">
        <v>109667</v>
      </c>
      <c r="D19" s="852">
        <v>4339</v>
      </c>
      <c r="E19" s="852">
        <v>614</v>
      </c>
      <c r="F19" s="852">
        <v>875</v>
      </c>
      <c r="G19" s="852">
        <v>115495</v>
      </c>
      <c r="H19" s="852">
        <v>92798</v>
      </c>
      <c r="I19" s="852">
        <v>2986</v>
      </c>
      <c r="J19" s="852">
        <v>419</v>
      </c>
      <c r="K19" s="852">
        <v>353</v>
      </c>
      <c r="L19" s="852">
        <v>96556</v>
      </c>
      <c r="M19" s="852">
        <v>20508358</v>
      </c>
      <c r="N19" s="852">
        <v>659906</v>
      </c>
      <c r="O19" s="852">
        <v>126538</v>
      </c>
      <c r="P19" s="852">
        <v>78013</v>
      </c>
      <c r="Q19" s="852">
        <v>21372815</v>
      </c>
    </row>
    <row r="20" spans="1:17" s="120" customFormat="1" ht="27" customHeight="1">
      <c r="A20" s="890">
        <v>10</v>
      </c>
      <c r="B20" s="117" t="s">
        <v>775</v>
      </c>
      <c r="C20" s="852">
        <v>159326</v>
      </c>
      <c r="D20" s="852">
        <v>1568</v>
      </c>
      <c r="E20" s="852">
        <v>0</v>
      </c>
      <c r="F20" s="852">
        <v>0</v>
      </c>
      <c r="G20" s="852">
        <v>160894</v>
      </c>
      <c r="H20" s="852">
        <v>140646</v>
      </c>
      <c r="I20" s="852">
        <v>1374</v>
      </c>
      <c r="J20" s="852">
        <v>0</v>
      </c>
      <c r="K20" s="852">
        <v>0</v>
      </c>
      <c r="L20" s="852">
        <v>142020</v>
      </c>
      <c r="M20" s="852">
        <v>31082766</v>
      </c>
      <c r="N20" s="852">
        <v>303654</v>
      </c>
      <c r="O20" s="852">
        <v>0</v>
      </c>
      <c r="P20" s="852">
        <v>0</v>
      </c>
      <c r="Q20" s="852">
        <v>31386420</v>
      </c>
    </row>
    <row r="21" spans="1:17" s="120" customFormat="1" ht="27" customHeight="1">
      <c r="A21" s="890">
        <v>11</v>
      </c>
      <c r="B21" s="117" t="s">
        <v>776</v>
      </c>
      <c r="C21" s="852">
        <v>104016</v>
      </c>
      <c r="D21" s="852">
        <v>7424</v>
      </c>
      <c r="E21" s="852">
        <v>0</v>
      </c>
      <c r="F21" s="852">
        <v>1042</v>
      </c>
      <c r="G21" s="852">
        <v>112482</v>
      </c>
      <c r="H21" s="852">
        <v>103712</v>
      </c>
      <c r="I21" s="852">
        <v>5398</v>
      </c>
      <c r="J21" s="852">
        <v>0</v>
      </c>
      <c r="K21" s="852">
        <v>958</v>
      </c>
      <c r="L21" s="852">
        <v>110068</v>
      </c>
      <c r="M21" s="852">
        <v>22920352</v>
      </c>
      <c r="N21" s="852">
        <v>1192958</v>
      </c>
      <c r="O21" s="852">
        <v>0</v>
      </c>
      <c r="P21" s="852">
        <v>211718</v>
      </c>
      <c r="Q21" s="852">
        <v>24325028</v>
      </c>
    </row>
    <row r="22" spans="1:17" s="120" customFormat="1" ht="27" customHeight="1">
      <c r="A22" s="890">
        <v>12</v>
      </c>
      <c r="B22" s="117" t="s">
        <v>777</v>
      </c>
      <c r="C22" s="852">
        <v>165192</v>
      </c>
      <c r="D22" s="852">
        <v>2247</v>
      </c>
      <c r="E22" s="852">
        <v>0</v>
      </c>
      <c r="F22" s="852">
        <v>1332</v>
      </c>
      <c r="G22" s="852">
        <v>168771</v>
      </c>
      <c r="H22" s="852">
        <v>153689</v>
      </c>
      <c r="I22" s="852">
        <v>1782</v>
      </c>
      <c r="J22" s="852">
        <v>0</v>
      </c>
      <c r="K22" s="852">
        <v>956</v>
      </c>
      <c r="L22" s="852">
        <v>156427</v>
      </c>
      <c r="M22" s="852">
        <v>33965269</v>
      </c>
      <c r="N22" s="852">
        <v>393822</v>
      </c>
      <c r="O22" s="852">
        <v>0</v>
      </c>
      <c r="P22" s="852">
        <v>211276</v>
      </c>
      <c r="Q22" s="852">
        <v>34570367</v>
      </c>
    </row>
    <row r="23" spans="1:17" s="120" customFormat="1" ht="27" customHeight="1">
      <c r="A23" s="890">
        <v>13</v>
      </c>
      <c r="B23" s="117" t="s">
        <v>778</v>
      </c>
      <c r="C23" s="852">
        <v>199411</v>
      </c>
      <c r="D23" s="852">
        <v>9511</v>
      </c>
      <c r="E23" s="852">
        <v>127</v>
      </c>
      <c r="F23" s="852">
        <v>3637</v>
      </c>
      <c r="G23" s="852">
        <v>212686</v>
      </c>
      <c r="H23" s="852">
        <v>163081</v>
      </c>
      <c r="I23" s="852">
        <v>8605</v>
      </c>
      <c r="J23" s="852">
        <v>119</v>
      </c>
      <c r="K23" s="852">
        <v>3109</v>
      </c>
      <c r="L23" s="852">
        <v>174914</v>
      </c>
      <c r="M23" s="852">
        <v>36040901</v>
      </c>
      <c r="N23" s="852">
        <v>1901705</v>
      </c>
      <c r="O23" s="852">
        <v>35938</v>
      </c>
      <c r="P23" s="852">
        <v>687089</v>
      </c>
      <c r="Q23" s="852">
        <v>38665633</v>
      </c>
    </row>
    <row r="24" spans="1:17" s="121" customFormat="1" ht="27" customHeight="1">
      <c r="A24" s="1397" t="s">
        <v>779</v>
      </c>
      <c r="B24" s="1397"/>
      <c r="C24" s="1191">
        <f>SUM(C11:C23)</f>
        <v>1711680</v>
      </c>
      <c r="D24" s="1191">
        <f aca="true" t="shared" si="0" ref="D24:Q24">SUM(D11:D23)</f>
        <v>90868</v>
      </c>
      <c r="E24" s="1191">
        <f t="shared" si="0"/>
        <v>2540</v>
      </c>
      <c r="F24" s="1191">
        <f t="shared" si="0"/>
        <v>11267</v>
      </c>
      <c r="G24" s="1191">
        <f t="shared" si="0"/>
        <v>1816355</v>
      </c>
      <c r="H24" s="1191">
        <f t="shared" si="0"/>
        <v>1525554</v>
      </c>
      <c r="I24" s="1191">
        <f t="shared" si="0"/>
        <v>79303</v>
      </c>
      <c r="J24" s="1191">
        <f t="shared" si="0"/>
        <v>2238</v>
      </c>
      <c r="K24" s="1191">
        <f t="shared" si="0"/>
        <v>8066</v>
      </c>
      <c r="L24" s="1191">
        <f t="shared" si="0"/>
        <v>1615161</v>
      </c>
      <c r="M24" s="1191">
        <f t="shared" si="0"/>
        <v>337147434</v>
      </c>
      <c r="N24" s="1191">
        <f t="shared" si="0"/>
        <v>17525963</v>
      </c>
      <c r="O24" s="1191">
        <f t="shared" si="0"/>
        <v>675876</v>
      </c>
      <c r="P24" s="1191">
        <f t="shared" si="0"/>
        <v>1782586</v>
      </c>
      <c r="Q24" s="1191">
        <f t="shared" si="0"/>
        <v>357131859</v>
      </c>
    </row>
    <row r="25" spans="1:17" s="58" customFormat="1" ht="12.75">
      <c r="A25" s="1398" t="s">
        <v>1041</v>
      </c>
      <c r="B25" s="1398"/>
      <c r="C25" s="1398"/>
      <c r="D25" s="1398"/>
      <c r="E25" s="1398"/>
      <c r="F25" s="1398"/>
      <c r="G25" s="1398"/>
      <c r="H25" s="1398"/>
      <c r="I25" s="1398"/>
      <c r="J25" s="1398"/>
      <c r="K25" s="1398"/>
      <c r="L25" s="1398"/>
      <c r="M25" s="1398"/>
      <c r="N25" s="1398"/>
      <c r="O25" s="1398"/>
      <c r="P25" s="1398"/>
      <c r="Q25" s="1398"/>
    </row>
    <row r="26" spans="1:13" s="58" customFormat="1" ht="12.75">
      <c r="A26" s="154"/>
      <c r="B26" s="155"/>
      <c r="C26" s="155"/>
      <c r="D26" s="155"/>
      <c r="E26" s="155"/>
      <c r="F26" s="155"/>
      <c r="G26" s="155"/>
      <c r="H26" s="156"/>
      <c r="I26" s="155"/>
      <c r="J26" s="155"/>
      <c r="K26" s="155"/>
      <c r="L26" s="162"/>
      <c r="M26" s="155"/>
    </row>
    <row r="27" spans="1:17" s="125" customFormat="1" ht="63" customHeight="1">
      <c r="A27" s="1307" t="s">
        <v>9</v>
      </c>
      <c r="B27" s="1307"/>
      <c r="C27" s="1307"/>
      <c r="D27" s="1307"/>
      <c r="E27" s="41"/>
      <c r="H27" s="157"/>
      <c r="I27" s="158"/>
      <c r="J27" s="158"/>
      <c r="L27" s="904"/>
      <c r="M27" s="1307" t="s">
        <v>741</v>
      </c>
      <c r="N27" s="1307"/>
      <c r="O27" s="1307"/>
      <c r="P27" s="1307"/>
      <c r="Q27" s="1307"/>
    </row>
  </sheetData>
  <sheetProtection/>
  <mergeCells count="15">
    <mergeCell ref="O1:Q1"/>
    <mergeCell ref="A2:P2"/>
    <mergeCell ref="A3:P3"/>
    <mergeCell ref="A7:B7"/>
    <mergeCell ref="N7:Q7"/>
    <mergeCell ref="A27:D27"/>
    <mergeCell ref="M27:Q27"/>
    <mergeCell ref="A5:Q5"/>
    <mergeCell ref="A8:A9"/>
    <mergeCell ref="B8:B9"/>
    <mergeCell ref="C8:G8"/>
    <mergeCell ref="H8:L8"/>
    <mergeCell ref="M8:Q8"/>
    <mergeCell ref="A24:B24"/>
    <mergeCell ref="A25:Q25"/>
  </mergeCells>
  <printOptions horizontalCentered="1"/>
  <pageMargins left="0.71" right="0.2" top="0.25" bottom="0.25" header="0.2" footer="0.2"/>
  <pageSetup horizontalDpi="600" verticalDpi="600" orientation="landscape" paperSize="9" scale="80" r:id="rId1"/>
  <headerFooter>
    <oddFooter>&amp;C12</oddFooter>
  </headerFooter>
</worksheet>
</file>

<file path=xl/worksheets/sheet13.xml><?xml version="1.0" encoding="utf-8"?>
<worksheet xmlns="http://schemas.openxmlformats.org/spreadsheetml/2006/main" xmlns:r="http://schemas.openxmlformats.org/officeDocument/2006/relationships">
  <sheetPr>
    <tabColor rgb="FFFFFF00"/>
  </sheetPr>
  <dimension ref="A1:R32"/>
  <sheetViews>
    <sheetView zoomScale="85" zoomScaleNormal="85" zoomScaleSheetLayoutView="80" zoomScalePageLayoutView="0" workbookViewId="0" topLeftCell="A16">
      <selection activeCell="F4" sqref="F4"/>
    </sheetView>
  </sheetViews>
  <sheetFormatPr defaultColWidth="9.140625" defaultRowHeight="12.75"/>
  <cols>
    <col min="1" max="1" width="6.7109375" style="892" customWidth="1"/>
    <col min="2" max="2" width="16.7109375" style="892" customWidth="1"/>
    <col min="3" max="3" width="10.57421875" style="892" customWidth="1"/>
    <col min="4" max="4" width="7.7109375" style="892" customWidth="1"/>
    <col min="5" max="5" width="8.8515625" style="892" customWidth="1"/>
    <col min="6" max="6" width="9.140625" style="892" customWidth="1"/>
    <col min="7" max="7" width="10.8515625" style="892" customWidth="1"/>
    <col min="8" max="8" width="9.7109375" style="149" customWidth="1"/>
    <col min="9" max="9" width="8.140625" style="892" customWidth="1"/>
    <col min="10" max="10" width="8.00390625" style="892" customWidth="1"/>
    <col min="11" max="11" width="9.421875" style="892" customWidth="1"/>
    <col min="12" max="12" width="10.421875" style="892" customWidth="1"/>
    <col min="13" max="13" width="12.8515625" style="892" customWidth="1"/>
    <col min="14" max="14" width="11.8515625" style="892" customWidth="1"/>
    <col min="15" max="15" width="8.28125" style="892" customWidth="1"/>
    <col min="16" max="16" width="9.140625" style="892" customWidth="1"/>
    <col min="17" max="17" width="13.140625" style="892" customWidth="1"/>
    <col min="18" max="16384" width="9.140625" style="892" customWidth="1"/>
  </cols>
  <sheetData>
    <row r="1" spans="4:17" s="58" customFormat="1" ht="12.75" customHeight="1">
      <c r="D1" s="892"/>
      <c r="E1" s="892"/>
      <c r="F1" s="892"/>
      <c r="G1" s="892"/>
      <c r="H1" s="149"/>
      <c r="I1" s="892"/>
      <c r="J1" s="892"/>
      <c r="K1" s="892"/>
      <c r="L1" s="892"/>
      <c r="M1" s="892"/>
      <c r="N1" s="892"/>
      <c r="O1" s="1405" t="s">
        <v>50</v>
      </c>
      <c r="P1" s="1405"/>
      <c r="Q1" s="1405"/>
    </row>
    <row r="2" spans="1:17" s="58" customFormat="1" ht="15.75">
      <c r="A2" s="942"/>
      <c r="B2" s="944"/>
      <c r="C2" s="1403" t="s">
        <v>0</v>
      </c>
      <c r="D2" s="1403"/>
      <c r="E2" s="1403"/>
      <c r="F2" s="1403"/>
      <c r="G2" s="1403"/>
      <c r="H2" s="1403"/>
      <c r="I2" s="1403"/>
      <c r="J2" s="1403"/>
      <c r="K2" s="1403"/>
      <c r="L2" s="1403"/>
      <c r="M2" s="1403"/>
      <c r="N2" s="1403"/>
      <c r="O2" s="1403"/>
      <c r="P2" s="945"/>
      <c r="Q2" s="942"/>
    </row>
    <row r="3" spans="1:17" s="58" customFormat="1" ht="20.25">
      <c r="A3" s="1401" t="s">
        <v>636</v>
      </c>
      <c r="B3" s="1401"/>
      <c r="C3" s="1401"/>
      <c r="D3" s="1401"/>
      <c r="E3" s="1401"/>
      <c r="F3" s="1401"/>
      <c r="G3" s="1401"/>
      <c r="H3" s="1401"/>
      <c r="I3" s="1401"/>
      <c r="J3" s="1401"/>
      <c r="K3" s="1401"/>
      <c r="L3" s="1401"/>
      <c r="M3" s="1401"/>
      <c r="N3" s="1401"/>
      <c r="O3" s="1401"/>
      <c r="P3" s="1401"/>
      <c r="Q3" s="1401"/>
    </row>
    <row r="4" spans="1:17" s="58" customFormat="1" ht="11.25" customHeight="1">
      <c r="A4" s="942"/>
      <c r="B4" s="942"/>
      <c r="C4" s="942"/>
      <c r="D4" s="942"/>
      <c r="E4" s="942"/>
      <c r="F4" s="942"/>
      <c r="G4" s="942"/>
      <c r="H4" s="943"/>
      <c r="I4" s="942"/>
      <c r="J4" s="942"/>
      <c r="K4" s="942"/>
      <c r="L4" s="942"/>
      <c r="M4" s="942"/>
      <c r="N4" s="942"/>
      <c r="O4" s="942"/>
      <c r="P4" s="942"/>
      <c r="Q4" s="942"/>
    </row>
    <row r="5" spans="1:17" s="58" customFormat="1" ht="15.75" customHeight="1">
      <c r="A5" s="1406" t="s">
        <v>788</v>
      </c>
      <c r="B5" s="1406"/>
      <c r="C5" s="1406"/>
      <c r="D5" s="1406"/>
      <c r="E5" s="1406"/>
      <c r="F5" s="1406"/>
      <c r="G5" s="1406"/>
      <c r="H5" s="1406"/>
      <c r="I5" s="1406"/>
      <c r="J5" s="1406"/>
      <c r="K5" s="1406"/>
      <c r="L5" s="1406"/>
      <c r="M5" s="1406"/>
      <c r="N5" s="1406"/>
      <c r="O5" s="1406"/>
      <c r="P5" s="1406"/>
      <c r="Q5" s="1406"/>
    </row>
    <row r="7" spans="1:17" ht="12" customHeight="1">
      <c r="A7" s="1310" t="s">
        <v>728</v>
      </c>
      <c r="B7" s="1310"/>
      <c r="N7" s="1402" t="s">
        <v>1023</v>
      </c>
      <c r="O7" s="1402"/>
      <c r="P7" s="1402"/>
      <c r="Q7" s="1402"/>
    </row>
    <row r="8" spans="1:17" s="151" customFormat="1" ht="29.25" customHeight="1">
      <c r="A8" s="1369" t="s">
        <v>2</v>
      </c>
      <c r="B8" s="1369" t="s">
        <v>3</v>
      </c>
      <c r="C8" s="1368" t="s">
        <v>652</v>
      </c>
      <c r="D8" s="1368"/>
      <c r="E8" s="1368"/>
      <c r="F8" s="1368"/>
      <c r="G8" s="1368"/>
      <c r="H8" s="1393" t="s">
        <v>558</v>
      </c>
      <c r="I8" s="1368"/>
      <c r="J8" s="1368"/>
      <c r="K8" s="1368"/>
      <c r="L8" s="1368"/>
      <c r="M8" s="1394" t="s">
        <v>98</v>
      </c>
      <c r="N8" s="1395"/>
      <c r="O8" s="1395"/>
      <c r="P8" s="1395"/>
      <c r="Q8" s="1396"/>
    </row>
    <row r="9" spans="1:17" s="151" customFormat="1" ht="66" customHeight="1">
      <c r="A9" s="1369"/>
      <c r="B9" s="1369"/>
      <c r="C9" s="940" t="s">
        <v>785</v>
      </c>
      <c r="D9" s="940" t="s">
        <v>176</v>
      </c>
      <c r="E9" s="940" t="s">
        <v>303</v>
      </c>
      <c r="F9" s="946" t="s">
        <v>181</v>
      </c>
      <c r="G9" s="946" t="s">
        <v>102</v>
      </c>
      <c r="H9" s="940" t="s">
        <v>785</v>
      </c>
      <c r="I9" s="940" t="s">
        <v>176</v>
      </c>
      <c r="J9" s="940" t="s">
        <v>303</v>
      </c>
      <c r="K9" s="940" t="s">
        <v>181</v>
      </c>
      <c r="L9" s="940" t="s">
        <v>103</v>
      </c>
      <c r="M9" s="940" t="s">
        <v>175</v>
      </c>
      <c r="N9" s="940" t="s">
        <v>176</v>
      </c>
      <c r="O9" s="940" t="s">
        <v>303</v>
      </c>
      <c r="P9" s="946" t="s">
        <v>181</v>
      </c>
      <c r="Q9" s="940" t="s">
        <v>104</v>
      </c>
    </row>
    <row r="10" spans="1:17" s="59" customFormat="1" ht="12.75">
      <c r="A10" s="159">
        <v>1</v>
      </c>
      <c r="B10" s="159">
        <v>2</v>
      </c>
      <c r="C10" s="159">
        <v>3</v>
      </c>
      <c r="D10" s="159">
        <v>4</v>
      </c>
      <c r="E10" s="159">
        <v>5</v>
      </c>
      <c r="F10" s="160">
        <v>6</v>
      </c>
      <c r="G10" s="159">
        <v>7</v>
      </c>
      <c r="H10" s="159">
        <v>8</v>
      </c>
      <c r="I10" s="159">
        <v>9</v>
      </c>
      <c r="J10" s="159">
        <v>10</v>
      </c>
      <c r="K10" s="159">
        <v>11</v>
      </c>
      <c r="L10" s="159">
        <v>12</v>
      </c>
      <c r="M10" s="159">
        <v>13</v>
      </c>
      <c r="N10" s="77">
        <v>14</v>
      </c>
      <c r="O10" s="891">
        <v>15</v>
      </c>
      <c r="P10" s="159">
        <v>16</v>
      </c>
      <c r="Q10" s="159">
        <v>17</v>
      </c>
    </row>
    <row r="11" spans="1:18" s="120" customFormat="1" ht="27" customHeight="1">
      <c r="A11" s="116">
        <v>1</v>
      </c>
      <c r="B11" s="117" t="s">
        <v>766</v>
      </c>
      <c r="C11" s="852">
        <v>66150</v>
      </c>
      <c r="D11" s="852">
        <v>437</v>
      </c>
      <c r="E11" s="852">
        <v>0</v>
      </c>
      <c r="F11" s="852">
        <v>0</v>
      </c>
      <c r="G11" s="872">
        <v>66587</v>
      </c>
      <c r="H11" s="873">
        <v>53158</v>
      </c>
      <c r="I11" s="873">
        <v>432</v>
      </c>
      <c r="J11" s="873">
        <v>0</v>
      </c>
      <c r="K11" s="873">
        <v>0</v>
      </c>
      <c r="L11" s="873">
        <v>53590</v>
      </c>
      <c r="M11" s="852">
        <f>H11*221</f>
        <v>11747918</v>
      </c>
      <c r="N11" s="852">
        <f aca="true" t="shared" si="0" ref="N11:N23">I11*221</f>
        <v>95472</v>
      </c>
      <c r="O11" s="852">
        <f aca="true" t="shared" si="1" ref="O11:O23">J11*221</f>
        <v>0</v>
      </c>
      <c r="P11" s="852">
        <f aca="true" t="shared" si="2" ref="P11:P23">K11*221</f>
        <v>0</v>
      </c>
      <c r="Q11" s="873">
        <f>M11+N11+O11+P11</f>
        <v>11843390</v>
      </c>
      <c r="R11" s="1176"/>
    </row>
    <row r="12" spans="1:17" s="120" customFormat="1" ht="27" customHeight="1">
      <c r="A12" s="116">
        <v>2</v>
      </c>
      <c r="B12" s="117" t="s">
        <v>767</v>
      </c>
      <c r="C12" s="852">
        <v>51518</v>
      </c>
      <c r="D12" s="852">
        <v>1576</v>
      </c>
      <c r="E12" s="852">
        <v>0</v>
      </c>
      <c r="F12" s="852">
        <v>0</v>
      </c>
      <c r="G12" s="872">
        <v>53094</v>
      </c>
      <c r="H12" s="873">
        <v>42745</v>
      </c>
      <c r="I12" s="873">
        <v>1538</v>
      </c>
      <c r="J12" s="873">
        <v>0</v>
      </c>
      <c r="K12" s="873">
        <v>0</v>
      </c>
      <c r="L12" s="873">
        <v>44283</v>
      </c>
      <c r="M12" s="852">
        <f aca="true" t="shared" si="3" ref="M12:M23">H12*221</f>
        <v>9446645</v>
      </c>
      <c r="N12" s="852">
        <f t="shared" si="0"/>
        <v>339898</v>
      </c>
      <c r="O12" s="852">
        <f t="shared" si="1"/>
        <v>0</v>
      </c>
      <c r="P12" s="852">
        <f t="shared" si="2"/>
        <v>0</v>
      </c>
      <c r="Q12" s="873">
        <f aca="true" t="shared" si="4" ref="Q12:Q23">M12+N12+O12+P12</f>
        <v>9786543</v>
      </c>
    </row>
    <row r="13" spans="1:17" s="120" customFormat="1" ht="27" customHeight="1">
      <c r="A13" s="116">
        <v>3</v>
      </c>
      <c r="B13" s="117" t="s">
        <v>768</v>
      </c>
      <c r="C13" s="852">
        <v>69352</v>
      </c>
      <c r="D13" s="852">
        <v>4859</v>
      </c>
      <c r="E13" s="852">
        <v>0</v>
      </c>
      <c r="F13" s="852">
        <v>267</v>
      </c>
      <c r="G13" s="872">
        <v>74478</v>
      </c>
      <c r="H13" s="873">
        <v>55473</v>
      </c>
      <c r="I13" s="873">
        <v>3633</v>
      </c>
      <c r="J13" s="873">
        <v>0</v>
      </c>
      <c r="K13" s="873">
        <v>48</v>
      </c>
      <c r="L13" s="873">
        <v>59154</v>
      </c>
      <c r="M13" s="852">
        <f t="shared" si="3"/>
        <v>12259533</v>
      </c>
      <c r="N13" s="852">
        <f t="shared" si="0"/>
        <v>802893</v>
      </c>
      <c r="O13" s="852">
        <f t="shared" si="1"/>
        <v>0</v>
      </c>
      <c r="P13" s="852">
        <f t="shared" si="2"/>
        <v>10608</v>
      </c>
      <c r="Q13" s="873">
        <f t="shared" si="4"/>
        <v>13073034</v>
      </c>
    </row>
    <row r="14" spans="1:17" s="120" customFormat="1" ht="27" customHeight="1">
      <c r="A14" s="116">
        <v>4</v>
      </c>
      <c r="B14" s="117" t="s">
        <v>769</v>
      </c>
      <c r="C14" s="852">
        <v>118419</v>
      </c>
      <c r="D14" s="852">
        <v>6206</v>
      </c>
      <c r="E14" s="852">
        <v>0</v>
      </c>
      <c r="F14" s="852">
        <v>0</v>
      </c>
      <c r="G14" s="872">
        <v>124625</v>
      </c>
      <c r="H14" s="873">
        <v>113708</v>
      </c>
      <c r="I14" s="873">
        <v>4981</v>
      </c>
      <c r="J14" s="873">
        <v>0</v>
      </c>
      <c r="K14" s="873">
        <v>0</v>
      </c>
      <c r="L14" s="873">
        <v>118689</v>
      </c>
      <c r="M14" s="852">
        <f t="shared" si="3"/>
        <v>25129468</v>
      </c>
      <c r="N14" s="852">
        <f t="shared" si="0"/>
        <v>1100801</v>
      </c>
      <c r="O14" s="852">
        <f t="shared" si="1"/>
        <v>0</v>
      </c>
      <c r="P14" s="852">
        <f t="shared" si="2"/>
        <v>0</v>
      </c>
      <c r="Q14" s="873">
        <f t="shared" si="4"/>
        <v>26230269</v>
      </c>
    </row>
    <row r="15" spans="1:17" s="120" customFormat="1" ht="27" customHeight="1">
      <c r="A15" s="116">
        <v>5</v>
      </c>
      <c r="B15" s="117" t="s">
        <v>770</v>
      </c>
      <c r="C15" s="902">
        <v>82998.07999999999</v>
      </c>
      <c r="D15" s="852">
        <v>5312.92</v>
      </c>
      <c r="E15" s="852">
        <v>0</v>
      </c>
      <c r="F15" s="852">
        <v>0</v>
      </c>
      <c r="G15" s="872">
        <v>88310.99999999999</v>
      </c>
      <c r="H15" s="873">
        <v>68369</v>
      </c>
      <c r="I15" s="873">
        <v>4914.451</v>
      </c>
      <c r="J15" s="873">
        <v>0</v>
      </c>
      <c r="K15" s="873">
        <v>0</v>
      </c>
      <c r="L15" s="873">
        <v>73283.451</v>
      </c>
      <c r="M15" s="852">
        <f t="shared" si="3"/>
        <v>15109549</v>
      </c>
      <c r="N15" s="852">
        <f t="shared" si="0"/>
        <v>1086093.671</v>
      </c>
      <c r="O15" s="852">
        <f t="shared" si="1"/>
        <v>0</v>
      </c>
      <c r="P15" s="852">
        <f t="shared" si="2"/>
        <v>0</v>
      </c>
      <c r="Q15" s="873">
        <f t="shared" si="4"/>
        <v>16195642.671</v>
      </c>
    </row>
    <row r="16" spans="1:17" s="120" customFormat="1" ht="27" customHeight="1">
      <c r="A16" s="116">
        <v>6</v>
      </c>
      <c r="B16" s="117" t="s">
        <v>771</v>
      </c>
      <c r="C16" s="902">
        <v>73477</v>
      </c>
      <c r="D16" s="852">
        <v>9629</v>
      </c>
      <c r="E16" s="852">
        <v>0</v>
      </c>
      <c r="F16" s="852">
        <v>0</v>
      </c>
      <c r="G16" s="872">
        <v>83106</v>
      </c>
      <c r="H16" s="873">
        <v>64353</v>
      </c>
      <c r="I16" s="873">
        <v>7551</v>
      </c>
      <c r="J16" s="873">
        <v>0</v>
      </c>
      <c r="K16" s="873">
        <v>0</v>
      </c>
      <c r="L16" s="873">
        <v>71904</v>
      </c>
      <c r="M16" s="852">
        <f t="shared" si="3"/>
        <v>14222013</v>
      </c>
      <c r="N16" s="852">
        <f t="shared" si="0"/>
        <v>1668771</v>
      </c>
      <c r="O16" s="852">
        <f t="shared" si="1"/>
        <v>0</v>
      </c>
      <c r="P16" s="852">
        <f t="shared" si="2"/>
        <v>0</v>
      </c>
      <c r="Q16" s="873">
        <f t="shared" si="4"/>
        <v>15890784</v>
      </c>
    </row>
    <row r="17" spans="1:17" s="120" customFormat="1" ht="27" customHeight="1">
      <c r="A17" s="116">
        <v>7</v>
      </c>
      <c r="B17" s="117" t="s">
        <v>772</v>
      </c>
      <c r="C17" s="852">
        <v>103663</v>
      </c>
      <c r="D17" s="852">
        <v>20056</v>
      </c>
      <c r="E17" s="852">
        <v>0</v>
      </c>
      <c r="F17" s="852">
        <v>279</v>
      </c>
      <c r="G17" s="872">
        <v>123998</v>
      </c>
      <c r="H17" s="873">
        <v>92865</v>
      </c>
      <c r="I17" s="873">
        <v>16747</v>
      </c>
      <c r="J17" s="873">
        <v>0</v>
      </c>
      <c r="K17" s="873">
        <v>235</v>
      </c>
      <c r="L17" s="873">
        <v>109847</v>
      </c>
      <c r="M17" s="852">
        <f t="shared" si="3"/>
        <v>20523165</v>
      </c>
      <c r="N17" s="852">
        <f t="shared" si="0"/>
        <v>3701087</v>
      </c>
      <c r="O17" s="852">
        <f t="shared" si="1"/>
        <v>0</v>
      </c>
      <c r="P17" s="852">
        <f t="shared" si="2"/>
        <v>51935</v>
      </c>
      <c r="Q17" s="873">
        <f t="shared" si="4"/>
        <v>24276187</v>
      </c>
    </row>
    <row r="18" spans="1:17" s="120" customFormat="1" ht="27" customHeight="1">
      <c r="A18" s="116">
        <v>8</v>
      </c>
      <c r="B18" s="117" t="s">
        <v>773</v>
      </c>
      <c r="C18" s="852">
        <v>76772</v>
      </c>
      <c r="D18" s="852">
        <v>5944</v>
      </c>
      <c r="E18" s="852">
        <v>0</v>
      </c>
      <c r="F18" s="852">
        <v>94</v>
      </c>
      <c r="G18" s="872">
        <v>82810</v>
      </c>
      <c r="H18" s="873">
        <v>49887</v>
      </c>
      <c r="I18" s="873">
        <v>4677</v>
      </c>
      <c r="J18" s="873">
        <v>0</v>
      </c>
      <c r="K18" s="873">
        <v>36</v>
      </c>
      <c r="L18" s="873">
        <v>54600</v>
      </c>
      <c r="M18" s="852">
        <f t="shared" si="3"/>
        <v>11025027</v>
      </c>
      <c r="N18" s="852">
        <f t="shared" si="0"/>
        <v>1033617</v>
      </c>
      <c r="O18" s="852">
        <f t="shared" si="1"/>
        <v>0</v>
      </c>
      <c r="P18" s="852">
        <f t="shared" si="2"/>
        <v>7956</v>
      </c>
      <c r="Q18" s="873">
        <f t="shared" si="4"/>
        <v>12066600</v>
      </c>
    </row>
    <row r="19" spans="1:17" s="120" customFormat="1" ht="27" customHeight="1">
      <c r="A19" s="116">
        <v>9</v>
      </c>
      <c r="B19" s="117" t="s">
        <v>774</v>
      </c>
      <c r="C19" s="852">
        <v>59007</v>
      </c>
      <c r="D19" s="852">
        <v>2278</v>
      </c>
      <c r="E19" s="852">
        <v>0</v>
      </c>
      <c r="F19" s="852">
        <v>925</v>
      </c>
      <c r="G19" s="872">
        <v>62210</v>
      </c>
      <c r="H19" s="873">
        <v>51982</v>
      </c>
      <c r="I19" s="873">
        <v>2186</v>
      </c>
      <c r="J19" s="873">
        <v>0</v>
      </c>
      <c r="K19" s="873">
        <v>925</v>
      </c>
      <c r="L19" s="873">
        <v>55093</v>
      </c>
      <c r="M19" s="852">
        <f t="shared" si="3"/>
        <v>11488022</v>
      </c>
      <c r="N19" s="852">
        <f t="shared" si="0"/>
        <v>483106</v>
      </c>
      <c r="O19" s="852">
        <f t="shared" si="1"/>
        <v>0</v>
      </c>
      <c r="P19" s="852">
        <f t="shared" si="2"/>
        <v>204425</v>
      </c>
      <c r="Q19" s="873">
        <f t="shared" si="4"/>
        <v>12175553</v>
      </c>
    </row>
    <row r="20" spans="1:17" s="120" customFormat="1" ht="27" customHeight="1">
      <c r="A20" s="116">
        <v>10</v>
      </c>
      <c r="B20" s="117" t="s">
        <v>775</v>
      </c>
      <c r="C20" s="852">
        <v>99765</v>
      </c>
      <c r="D20" s="852">
        <v>727</v>
      </c>
      <c r="E20" s="852">
        <v>0</v>
      </c>
      <c r="F20" s="852">
        <v>253</v>
      </c>
      <c r="G20" s="872">
        <v>100745</v>
      </c>
      <c r="H20" s="874">
        <v>78356</v>
      </c>
      <c r="I20" s="874">
        <v>515</v>
      </c>
      <c r="J20" s="874">
        <v>0</v>
      </c>
      <c r="K20" s="874">
        <v>179</v>
      </c>
      <c r="L20" s="873">
        <v>79050</v>
      </c>
      <c r="M20" s="852">
        <f t="shared" si="3"/>
        <v>17316676</v>
      </c>
      <c r="N20" s="852">
        <f t="shared" si="0"/>
        <v>113815</v>
      </c>
      <c r="O20" s="852">
        <f t="shared" si="1"/>
        <v>0</v>
      </c>
      <c r="P20" s="852">
        <f t="shared" si="2"/>
        <v>39559</v>
      </c>
      <c r="Q20" s="873">
        <f t="shared" si="4"/>
        <v>17470050</v>
      </c>
    </row>
    <row r="21" spans="1:17" s="120" customFormat="1" ht="27" customHeight="1">
      <c r="A21" s="116">
        <v>11</v>
      </c>
      <c r="B21" s="117" t="s">
        <v>776</v>
      </c>
      <c r="C21" s="852">
        <v>59294</v>
      </c>
      <c r="D21" s="852">
        <v>4958</v>
      </c>
      <c r="E21" s="852">
        <v>0</v>
      </c>
      <c r="F21" s="852">
        <v>0</v>
      </c>
      <c r="G21" s="872">
        <v>64252</v>
      </c>
      <c r="H21" s="873">
        <v>56785</v>
      </c>
      <c r="I21" s="873">
        <v>4715</v>
      </c>
      <c r="J21" s="873">
        <v>0</v>
      </c>
      <c r="K21" s="873">
        <v>0</v>
      </c>
      <c r="L21" s="873">
        <v>61500</v>
      </c>
      <c r="M21" s="852">
        <f t="shared" si="3"/>
        <v>12549485</v>
      </c>
      <c r="N21" s="852">
        <f t="shared" si="0"/>
        <v>1042015</v>
      </c>
      <c r="O21" s="852">
        <f t="shared" si="1"/>
        <v>0</v>
      </c>
      <c r="P21" s="852">
        <f t="shared" si="2"/>
        <v>0</v>
      </c>
      <c r="Q21" s="873">
        <f t="shared" si="4"/>
        <v>13591500</v>
      </c>
    </row>
    <row r="22" spans="1:17" s="120" customFormat="1" ht="27" customHeight="1">
      <c r="A22" s="116">
        <v>12</v>
      </c>
      <c r="B22" s="117" t="s">
        <v>777</v>
      </c>
      <c r="C22" s="852">
        <v>98319</v>
      </c>
      <c r="D22" s="852">
        <v>2168</v>
      </c>
      <c r="E22" s="852">
        <v>0</v>
      </c>
      <c r="F22" s="852">
        <v>542</v>
      </c>
      <c r="G22" s="872">
        <v>101029</v>
      </c>
      <c r="H22" s="873">
        <v>90088</v>
      </c>
      <c r="I22" s="873">
        <v>1265</v>
      </c>
      <c r="J22" s="873">
        <v>0</v>
      </c>
      <c r="K22" s="873">
        <v>435</v>
      </c>
      <c r="L22" s="873">
        <v>91788</v>
      </c>
      <c r="M22" s="852">
        <f t="shared" si="3"/>
        <v>19909448</v>
      </c>
      <c r="N22" s="852">
        <f t="shared" si="0"/>
        <v>279565</v>
      </c>
      <c r="O22" s="852">
        <f t="shared" si="1"/>
        <v>0</v>
      </c>
      <c r="P22" s="852">
        <f t="shared" si="2"/>
        <v>96135</v>
      </c>
      <c r="Q22" s="873">
        <f t="shared" si="4"/>
        <v>20285148</v>
      </c>
    </row>
    <row r="23" spans="1:17" s="120" customFormat="1" ht="27" customHeight="1">
      <c r="A23" s="116">
        <v>13</v>
      </c>
      <c r="B23" s="117" t="s">
        <v>778</v>
      </c>
      <c r="C23" s="852">
        <v>107383</v>
      </c>
      <c r="D23" s="852">
        <v>11520</v>
      </c>
      <c r="E23" s="852">
        <v>0</v>
      </c>
      <c r="F23" s="852">
        <v>1311</v>
      </c>
      <c r="G23" s="872">
        <v>120214</v>
      </c>
      <c r="H23" s="873">
        <v>89107</v>
      </c>
      <c r="I23" s="873">
        <v>11434</v>
      </c>
      <c r="J23" s="873">
        <v>0</v>
      </c>
      <c r="K23" s="873">
        <v>412</v>
      </c>
      <c r="L23" s="873">
        <v>100953</v>
      </c>
      <c r="M23" s="852">
        <f t="shared" si="3"/>
        <v>19692647</v>
      </c>
      <c r="N23" s="852">
        <f t="shared" si="0"/>
        <v>2526914</v>
      </c>
      <c r="O23" s="852">
        <f t="shared" si="1"/>
        <v>0</v>
      </c>
      <c r="P23" s="852">
        <f t="shared" si="2"/>
        <v>91052</v>
      </c>
      <c r="Q23" s="873">
        <f t="shared" si="4"/>
        <v>22310613</v>
      </c>
    </row>
    <row r="24" spans="1:18" s="121" customFormat="1" ht="27" customHeight="1">
      <c r="A24" s="1373" t="s">
        <v>779</v>
      </c>
      <c r="B24" s="1373"/>
      <c r="C24" s="947">
        <f>SUM(C11:C23)</f>
        <v>1066117.08</v>
      </c>
      <c r="D24" s="947">
        <f>SUM(D11:D23)</f>
        <v>75670.92</v>
      </c>
      <c r="E24" s="947">
        <f>SUM(E11:E23)</f>
        <v>0</v>
      </c>
      <c r="F24" s="947">
        <f>SUM(F11:F23)</f>
        <v>3671</v>
      </c>
      <c r="G24" s="947">
        <f>SUM(G11:G23)</f>
        <v>1145459</v>
      </c>
      <c r="H24" s="947">
        <f aca="true" t="shared" si="5" ref="H24:P24">SUM(H11:H23)</f>
        <v>906876</v>
      </c>
      <c r="I24" s="947">
        <f t="shared" si="5"/>
        <v>64588.451</v>
      </c>
      <c r="J24" s="947">
        <f t="shared" si="5"/>
        <v>0</v>
      </c>
      <c r="K24" s="947">
        <f>SUM(K11:K23)</f>
        <v>2270</v>
      </c>
      <c r="L24" s="947">
        <f>SUM(L11:L23)</f>
        <v>973734.451</v>
      </c>
      <c r="M24" s="947">
        <f t="shared" si="5"/>
        <v>200419596</v>
      </c>
      <c r="N24" s="947">
        <f t="shared" si="5"/>
        <v>14274047.671</v>
      </c>
      <c r="O24" s="947">
        <f>SUM(O11:O23)</f>
        <v>0</v>
      </c>
      <c r="P24" s="947">
        <f t="shared" si="5"/>
        <v>501670</v>
      </c>
      <c r="Q24" s="947">
        <f>SUM(Q11:Q23)</f>
        <v>215195313.671</v>
      </c>
      <c r="R24" s="120"/>
    </row>
    <row r="25" spans="1:17" s="58" customFormat="1" ht="12.75">
      <c r="A25" s="1404" t="s">
        <v>1042</v>
      </c>
      <c r="B25" s="1404"/>
      <c r="C25" s="1404"/>
      <c r="D25" s="1404"/>
      <c r="E25" s="1404"/>
      <c r="F25" s="1404"/>
      <c r="G25" s="1404"/>
      <c r="H25" s="1404"/>
      <c r="I25" s="1404"/>
      <c r="J25" s="1404"/>
      <c r="K25" s="1404"/>
      <c r="L25" s="1404"/>
      <c r="M25" s="1404"/>
      <c r="N25" s="1404"/>
      <c r="O25" s="1404"/>
      <c r="P25" s="1404"/>
      <c r="Q25" s="1404"/>
    </row>
    <row r="26" spans="1:13" s="58" customFormat="1" ht="12.75">
      <c r="A26" s="154"/>
      <c r="B26" s="155"/>
      <c r="C26" s="155"/>
      <c r="D26" s="162"/>
      <c r="E26" s="155"/>
      <c r="F26" s="155"/>
      <c r="G26" s="155"/>
      <c r="H26" s="156"/>
      <c r="I26" s="155"/>
      <c r="J26" s="155"/>
      <c r="K26" s="155"/>
      <c r="L26" s="903"/>
      <c r="M26" s="155"/>
    </row>
    <row r="27" spans="1:17" s="125" customFormat="1" ht="63" customHeight="1">
      <c r="A27" s="1307" t="s">
        <v>9</v>
      </c>
      <c r="B27" s="1307"/>
      <c r="C27" s="1307"/>
      <c r="D27" s="1307"/>
      <c r="E27" s="41"/>
      <c r="H27" s="157"/>
      <c r="I27" s="601"/>
      <c r="J27" s="158"/>
      <c r="L27" s="41"/>
      <c r="M27" s="1307" t="s">
        <v>741</v>
      </c>
      <c r="N27" s="1307"/>
      <c r="O27" s="1307"/>
      <c r="P27" s="1307"/>
      <c r="Q27" s="1307"/>
    </row>
    <row r="32" ht="12.75">
      <c r="G32" s="695"/>
    </row>
  </sheetData>
  <sheetProtection/>
  <mergeCells count="15">
    <mergeCell ref="A25:Q25"/>
    <mergeCell ref="N7:Q7"/>
    <mergeCell ref="O1:Q1"/>
    <mergeCell ref="A7:B7"/>
    <mergeCell ref="A27:D27"/>
    <mergeCell ref="M27:Q27"/>
    <mergeCell ref="A3:Q3"/>
    <mergeCell ref="A5:Q5"/>
    <mergeCell ref="A8:A9"/>
    <mergeCell ref="B8:B9"/>
    <mergeCell ref="C8:G8"/>
    <mergeCell ref="H8:L8"/>
    <mergeCell ref="M8:Q8"/>
    <mergeCell ref="A24:B24"/>
    <mergeCell ref="C2:O2"/>
  </mergeCells>
  <printOptions horizontalCentered="1"/>
  <pageMargins left="0.71" right="0.2" top="0.325" bottom="0.25" header="0.2" footer="0.2"/>
  <pageSetup horizontalDpi="600" verticalDpi="600" orientation="landscape" paperSize="9" scale="80" r:id="rId1"/>
  <headerFooter>
    <oddFooter>&amp;C13</oddFooter>
  </headerFooter>
</worksheet>
</file>

<file path=xl/worksheets/sheet14.xml><?xml version="1.0" encoding="utf-8"?>
<worksheet xmlns="http://schemas.openxmlformats.org/spreadsheetml/2006/main" xmlns:r="http://schemas.openxmlformats.org/officeDocument/2006/relationships">
  <sheetPr>
    <tabColor rgb="FFFFFF00"/>
  </sheetPr>
  <dimension ref="A1:G24"/>
  <sheetViews>
    <sheetView view="pageBreakPreview" zoomScaleSheetLayoutView="100" zoomScalePageLayoutView="0" workbookViewId="0" topLeftCell="A7">
      <selection activeCell="F4" sqref="F4"/>
    </sheetView>
  </sheetViews>
  <sheetFormatPr defaultColWidth="9.140625" defaultRowHeight="12.75"/>
  <cols>
    <col min="1" max="1" width="7.7109375" style="126" customWidth="1"/>
    <col min="2" max="2" width="17.8515625" style="126" customWidth="1"/>
    <col min="3" max="3" width="17.28125" style="126" customWidth="1"/>
    <col min="4" max="4" width="19.00390625" style="126" customWidth="1"/>
    <col min="5" max="5" width="19.7109375" style="126" customWidth="1"/>
    <col min="6" max="6" width="19.00390625" style="126" customWidth="1"/>
    <col min="7" max="7" width="15.28125" style="126" customWidth="1"/>
    <col min="8" max="16384" width="9.140625" style="126" customWidth="1"/>
  </cols>
  <sheetData>
    <row r="1" spans="1:7" ht="18">
      <c r="A1" s="1409" t="s">
        <v>0</v>
      </c>
      <c r="B1" s="1409"/>
      <c r="C1" s="1409"/>
      <c r="D1" s="1409"/>
      <c r="E1" s="1409"/>
      <c r="F1" s="934"/>
      <c r="G1" s="163" t="s">
        <v>559</v>
      </c>
    </row>
    <row r="2" spans="1:6" ht="21">
      <c r="A2" s="1410" t="s">
        <v>730</v>
      </c>
      <c r="B2" s="1410"/>
      <c r="C2" s="1410"/>
      <c r="D2" s="1410"/>
      <c r="E2" s="1410"/>
      <c r="F2" s="1410"/>
    </row>
    <row r="3" spans="1:6" ht="18" customHeight="1">
      <c r="A3" s="1411" t="s">
        <v>560</v>
      </c>
      <c r="B3" s="1411"/>
      <c r="C3" s="1411"/>
      <c r="D3" s="1411"/>
      <c r="E3" s="1411"/>
      <c r="F3" s="1411"/>
    </row>
    <row r="4" spans="1:2" ht="12.75">
      <c r="A4" s="1310"/>
      <c r="B4" s="1310"/>
    </row>
    <row r="5" spans="1:7" ht="15">
      <c r="A5" s="83" t="s">
        <v>728</v>
      </c>
      <c r="B5" s="164"/>
      <c r="F5" s="1412" t="s">
        <v>1023</v>
      </c>
      <c r="G5" s="1412"/>
    </row>
    <row r="6" spans="1:7" s="142" customFormat="1" ht="47.25" customHeight="1">
      <c r="A6" s="948" t="s">
        <v>2</v>
      </c>
      <c r="B6" s="948" t="s">
        <v>3</v>
      </c>
      <c r="C6" s="930" t="s">
        <v>561</v>
      </c>
      <c r="D6" s="930" t="s">
        <v>562</v>
      </c>
      <c r="E6" s="930" t="s">
        <v>563</v>
      </c>
      <c r="F6" s="930" t="s">
        <v>564</v>
      </c>
      <c r="G6" s="949" t="s">
        <v>565</v>
      </c>
    </row>
    <row r="7" spans="1:7" s="163" customFormat="1" ht="15">
      <c r="A7" s="166" t="s">
        <v>217</v>
      </c>
      <c r="B7" s="166" t="s">
        <v>218</v>
      </c>
      <c r="C7" s="166" t="s">
        <v>219</v>
      </c>
      <c r="D7" s="166" t="s">
        <v>220</v>
      </c>
      <c r="E7" s="166" t="s">
        <v>221</v>
      </c>
      <c r="F7" s="166" t="s">
        <v>222</v>
      </c>
      <c r="G7" s="166" t="s">
        <v>223</v>
      </c>
    </row>
    <row r="8" spans="1:7" ht="21.75" customHeight="1">
      <c r="A8" s="116">
        <v>1</v>
      </c>
      <c r="B8" s="117" t="s">
        <v>766</v>
      </c>
      <c r="C8" s="167">
        <v>173909</v>
      </c>
      <c r="D8" s="425">
        <v>173509</v>
      </c>
      <c r="E8" s="425">
        <v>395</v>
      </c>
      <c r="F8" s="167">
        <v>5</v>
      </c>
      <c r="G8" s="168" t="s">
        <v>7</v>
      </c>
    </row>
    <row r="9" spans="1:7" ht="21.75" customHeight="1">
      <c r="A9" s="116">
        <v>2</v>
      </c>
      <c r="B9" s="117" t="s">
        <v>767</v>
      </c>
      <c r="C9" s="167">
        <v>140807</v>
      </c>
      <c r="D9" s="425">
        <v>140314</v>
      </c>
      <c r="E9" s="425">
        <v>493</v>
      </c>
      <c r="F9" s="167">
        <v>0</v>
      </c>
      <c r="G9" s="168" t="s">
        <v>7</v>
      </c>
    </row>
    <row r="10" spans="1:7" ht="21.75" customHeight="1">
      <c r="A10" s="116">
        <v>3</v>
      </c>
      <c r="B10" s="117" t="s">
        <v>768</v>
      </c>
      <c r="C10" s="167">
        <v>208354</v>
      </c>
      <c r="D10" s="425">
        <v>206708</v>
      </c>
      <c r="E10" s="425">
        <v>1646</v>
      </c>
      <c r="F10" s="167">
        <v>0</v>
      </c>
      <c r="G10" s="168" t="s">
        <v>7</v>
      </c>
    </row>
    <row r="11" spans="1:7" ht="21.75" customHeight="1">
      <c r="A11" s="116">
        <v>4</v>
      </c>
      <c r="B11" s="117" t="s">
        <v>769</v>
      </c>
      <c r="C11" s="167">
        <v>303059</v>
      </c>
      <c r="D11" s="425">
        <v>301210</v>
      </c>
      <c r="E11" s="425">
        <v>1847</v>
      </c>
      <c r="F11" s="167">
        <v>2</v>
      </c>
      <c r="G11" s="168" t="s">
        <v>7</v>
      </c>
    </row>
    <row r="12" spans="1:7" ht="21.75" customHeight="1">
      <c r="A12" s="116">
        <v>5</v>
      </c>
      <c r="B12" s="117" t="s">
        <v>770</v>
      </c>
      <c r="C12" s="167">
        <v>198419</v>
      </c>
      <c r="D12" s="425">
        <v>197923</v>
      </c>
      <c r="E12" s="425">
        <v>496</v>
      </c>
      <c r="F12" s="167">
        <v>0</v>
      </c>
      <c r="G12" s="168" t="s">
        <v>7</v>
      </c>
    </row>
    <row r="13" spans="1:7" ht="21.75" customHeight="1">
      <c r="A13" s="116">
        <v>6</v>
      </c>
      <c r="B13" s="117" t="s">
        <v>771</v>
      </c>
      <c r="C13" s="167">
        <v>200881</v>
      </c>
      <c r="D13" s="425">
        <v>199435</v>
      </c>
      <c r="E13" s="425">
        <v>1446</v>
      </c>
      <c r="F13" s="167">
        <v>0</v>
      </c>
      <c r="G13" s="168" t="s">
        <v>7</v>
      </c>
    </row>
    <row r="14" spans="1:7" ht="21.75" customHeight="1">
      <c r="A14" s="116">
        <v>7</v>
      </c>
      <c r="B14" s="117" t="s">
        <v>772</v>
      </c>
      <c r="C14" s="167">
        <v>286326</v>
      </c>
      <c r="D14" s="425">
        <v>284579</v>
      </c>
      <c r="E14" s="425">
        <v>1746</v>
      </c>
      <c r="F14" s="167">
        <v>1</v>
      </c>
      <c r="G14" s="168" t="s">
        <v>7</v>
      </c>
    </row>
    <row r="15" spans="1:7" ht="21.75" customHeight="1">
      <c r="A15" s="116">
        <v>8</v>
      </c>
      <c r="B15" s="117" t="s">
        <v>773</v>
      </c>
      <c r="C15" s="167">
        <v>231281</v>
      </c>
      <c r="D15" s="425">
        <v>229292</v>
      </c>
      <c r="E15" s="425">
        <v>1989</v>
      </c>
      <c r="F15" s="167">
        <v>0</v>
      </c>
      <c r="G15" s="168" t="s">
        <v>7</v>
      </c>
    </row>
    <row r="16" spans="1:7" ht="21.75" customHeight="1">
      <c r="A16" s="116">
        <v>9</v>
      </c>
      <c r="B16" s="117" t="s">
        <v>774</v>
      </c>
      <c r="C16" s="167">
        <v>177705</v>
      </c>
      <c r="D16" s="425">
        <v>174027</v>
      </c>
      <c r="E16" s="425">
        <v>3678</v>
      </c>
      <c r="F16" s="167">
        <v>0</v>
      </c>
      <c r="G16" s="168" t="s">
        <v>7</v>
      </c>
    </row>
    <row r="17" spans="1:7" ht="21.75" customHeight="1">
      <c r="A17" s="116">
        <v>10</v>
      </c>
      <c r="B17" s="117" t="s">
        <v>775</v>
      </c>
      <c r="C17" s="167">
        <v>261639</v>
      </c>
      <c r="D17" s="425">
        <v>257270</v>
      </c>
      <c r="E17" s="425">
        <v>4369</v>
      </c>
      <c r="F17" s="167">
        <v>0</v>
      </c>
      <c r="G17" s="168" t="s">
        <v>7</v>
      </c>
    </row>
    <row r="18" spans="1:7" ht="21.75" customHeight="1">
      <c r="A18" s="116">
        <v>11</v>
      </c>
      <c r="B18" s="117" t="s">
        <v>776</v>
      </c>
      <c r="C18" s="167">
        <v>176734</v>
      </c>
      <c r="D18" s="425">
        <v>175161</v>
      </c>
      <c r="E18" s="425">
        <v>1573</v>
      </c>
      <c r="F18" s="167">
        <v>0</v>
      </c>
      <c r="G18" s="168" t="s">
        <v>7</v>
      </c>
    </row>
    <row r="19" spans="1:7" ht="21.75" customHeight="1">
      <c r="A19" s="116">
        <v>12</v>
      </c>
      <c r="B19" s="117" t="s">
        <v>777</v>
      </c>
      <c r="C19" s="167">
        <v>269800</v>
      </c>
      <c r="D19" s="425">
        <v>268424</v>
      </c>
      <c r="E19" s="425">
        <v>1376</v>
      </c>
      <c r="F19" s="167">
        <v>0</v>
      </c>
      <c r="G19" s="168" t="s">
        <v>7</v>
      </c>
    </row>
    <row r="20" spans="1:7" ht="21.75" customHeight="1">
      <c r="A20" s="116">
        <v>13</v>
      </c>
      <c r="B20" s="117" t="s">
        <v>778</v>
      </c>
      <c r="C20" s="167">
        <v>332900</v>
      </c>
      <c r="D20" s="425">
        <v>331668</v>
      </c>
      <c r="E20" s="425">
        <v>1232</v>
      </c>
      <c r="F20" s="167">
        <v>0</v>
      </c>
      <c r="G20" s="168" t="s">
        <v>7</v>
      </c>
    </row>
    <row r="21" spans="1:7" ht="27.75" customHeight="1">
      <c r="A21" s="1373" t="s">
        <v>779</v>
      </c>
      <c r="B21" s="1373"/>
      <c r="C21" s="950">
        <f>SUM(C8:C20)</f>
        <v>2961814</v>
      </c>
      <c r="D21" s="1193">
        <f>SUM(D8:D20)</f>
        <v>2939520</v>
      </c>
      <c r="E21" s="1193">
        <f>SUM(E8:E20)</f>
        <v>22286</v>
      </c>
      <c r="F21" s="950">
        <f>SUM(F8:F20)</f>
        <v>8</v>
      </c>
      <c r="G21" s="951" t="s">
        <v>7</v>
      </c>
    </row>
    <row r="22" spans="1:6" ht="12.75">
      <c r="A22" s="1194"/>
      <c r="B22" s="1194"/>
      <c r="C22" s="1194"/>
      <c r="D22" s="1195"/>
      <c r="E22" s="1194"/>
      <c r="F22" s="1194"/>
    </row>
    <row r="23" ht="12.75">
      <c r="D23" s="1196"/>
    </row>
    <row r="24" spans="1:7" s="172" customFormat="1" ht="57.75" customHeight="1">
      <c r="A24" s="1407" t="s">
        <v>786</v>
      </c>
      <c r="B24" s="1407"/>
      <c r="C24" s="170"/>
      <c r="D24" s="171"/>
      <c r="E24" s="171"/>
      <c r="F24" s="1408" t="s">
        <v>741</v>
      </c>
      <c r="G24" s="1408"/>
    </row>
  </sheetData>
  <sheetProtection/>
  <mergeCells count="8">
    <mergeCell ref="A24:B24"/>
    <mergeCell ref="F24:G24"/>
    <mergeCell ref="A1:E1"/>
    <mergeCell ref="A2:F2"/>
    <mergeCell ref="A3:F3"/>
    <mergeCell ref="A4:B4"/>
    <mergeCell ref="F5:G5"/>
    <mergeCell ref="A21:B21"/>
  </mergeCells>
  <printOptions horizontalCentered="1"/>
  <pageMargins left="0.75" right="0.2" top="0.25" bottom="0.25" header="0.2" footer="0.2"/>
  <pageSetup horizontalDpi="600" verticalDpi="600" orientation="landscape" paperSize="9" r:id="rId1"/>
  <headerFooter>
    <oddFooter>&amp;C14</oddFooter>
  </headerFooter>
</worksheet>
</file>

<file path=xl/worksheets/sheet15.xml><?xml version="1.0" encoding="utf-8"?>
<worksheet xmlns="http://schemas.openxmlformats.org/spreadsheetml/2006/main" xmlns:r="http://schemas.openxmlformats.org/officeDocument/2006/relationships">
  <sheetPr>
    <tabColor rgb="FF00B050"/>
  </sheetPr>
  <dimension ref="A1:W30"/>
  <sheetViews>
    <sheetView view="pageBreakPreview" zoomScaleSheetLayoutView="100" zoomScalePageLayoutView="0" workbookViewId="0" topLeftCell="A11">
      <selection activeCell="F4" sqref="F4"/>
    </sheetView>
  </sheetViews>
  <sheetFormatPr defaultColWidth="9.140625" defaultRowHeight="12.75"/>
  <cols>
    <col min="1" max="1" width="7.421875" style="172" customWidth="1"/>
    <col min="2" max="2" width="17.140625" style="172" customWidth="1"/>
    <col min="3" max="3" width="11.00390625" style="172" customWidth="1"/>
    <col min="4" max="4" width="10.00390625" style="172" customWidth="1"/>
    <col min="5" max="5" width="13.140625" style="172" customWidth="1"/>
    <col min="6" max="6" width="14.28125" style="172" customWidth="1"/>
    <col min="7" max="7" width="13.28125" style="172" customWidth="1"/>
    <col min="8" max="8" width="14.7109375" style="172" customWidth="1"/>
    <col min="9" max="9" width="15.57421875" style="172" customWidth="1"/>
    <col min="10" max="10" width="19.28125" style="172" customWidth="1"/>
    <col min="11" max="18" width="0" style="172" hidden="1" customWidth="1"/>
    <col min="19" max="20" width="9.140625" style="172" customWidth="1"/>
    <col min="21" max="16384" width="9.140625" style="172" customWidth="1"/>
  </cols>
  <sheetData>
    <row r="1" spans="5:10" s="125" customFormat="1" ht="12.75">
      <c r="E1" s="1420"/>
      <c r="F1" s="1420"/>
      <c r="G1" s="1420"/>
      <c r="H1" s="1420"/>
      <c r="I1" s="1420"/>
      <c r="J1" s="174" t="s">
        <v>51</v>
      </c>
    </row>
    <row r="2" spans="1:10" s="125" customFormat="1" ht="15">
      <c r="A2" s="1421" t="s">
        <v>0</v>
      </c>
      <c r="B2" s="1421"/>
      <c r="C2" s="1421"/>
      <c r="D2" s="1421"/>
      <c r="E2" s="1421"/>
      <c r="F2" s="1421"/>
      <c r="G2" s="1421"/>
      <c r="H2" s="1421"/>
      <c r="I2" s="1421"/>
      <c r="J2" s="1421"/>
    </row>
    <row r="3" spans="1:10" s="125" customFormat="1" ht="17.25" customHeight="1">
      <c r="A3" s="1422" t="s">
        <v>636</v>
      </c>
      <c r="B3" s="1422"/>
      <c r="C3" s="1422"/>
      <c r="D3" s="1422"/>
      <c r="E3" s="1422"/>
      <c r="F3" s="1422"/>
      <c r="G3" s="1422"/>
      <c r="H3" s="1422"/>
      <c r="I3" s="1422"/>
      <c r="J3" s="1422"/>
    </row>
    <row r="4" spans="1:10" s="125" customFormat="1" ht="8.25" customHeight="1">
      <c r="A4" s="952"/>
      <c r="B4" s="952"/>
      <c r="C4" s="952"/>
      <c r="D4" s="952"/>
      <c r="E4" s="952"/>
      <c r="F4" s="952"/>
      <c r="G4" s="952"/>
      <c r="H4" s="952"/>
      <c r="I4" s="952"/>
      <c r="J4" s="952"/>
    </row>
    <row r="5" spans="1:10" ht="16.5" customHeight="1">
      <c r="A5" s="1423" t="s">
        <v>799</v>
      </c>
      <c r="B5" s="1423"/>
      <c r="C5" s="1423"/>
      <c r="D5" s="1423"/>
      <c r="E5" s="1423"/>
      <c r="F5" s="1423"/>
      <c r="G5" s="1423"/>
      <c r="H5" s="1423"/>
      <c r="I5" s="1423"/>
      <c r="J5" s="1423"/>
    </row>
    <row r="6" spans="1:10" ht="13.5" customHeight="1">
      <c r="A6" s="175"/>
      <c r="B6" s="175"/>
      <c r="C6" s="175"/>
      <c r="D6" s="175"/>
      <c r="E6" s="175"/>
      <c r="F6" s="175"/>
      <c r="G6" s="175"/>
      <c r="H6" s="175"/>
      <c r="I6" s="175"/>
      <c r="J6" s="175"/>
    </row>
    <row r="7" ht="0.75" customHeight="1"/>
    <row r="8" spans="1:12" ht="15">
      <c r="A8" s="1424" t="s">
        <v>765</v>
      </c>
      <c r="B8" s="1424"/>
      <c r="C8" s="1424"/>
      <c r="H8" s="1425" t="s">
        <v>1023</v>
      </c>
      <c r="I8" s="1425"/>
      <c r="J8" s="1425"/>
      <c r="K8" s="176"/>
      <c r="L8" s="176"/>
    </row>
    <row r="9" spans="1:18" s="177" customFormat="1" ht="21" customHeight="1">
      <c r="A9" s="1414" t="s">
        <v>2</v>
      </c>
      <c r="B9" s="1414" t="s">
        <v>3</v>
      </c>
      <c r="C9" s="1415" t="s">
        <v>800</v>
      </c>
      <c r="D9" s="1416"/>
      <c r="E9" s="1416"/>
      <c r="F9" s="1417"/>
      <c r="G9" s="1415" t="s">
        <v>91</v>
      </c>
      <c r="H9" s="1416"/>
      <c r="I9" s="1416"/>
      <c r="J9" s="1417"/>
      <c r="Q9" s="178"/>
      <c r="R9" s="179"/>
    </row>
    <row r="10" spans="1:10" s="180" customFormat="1" ht="63" customHeight="1">
      <c r="A10" s="1414"/>
      <c r="B10" s="1414"/>
      <c r="C10" s="927" t="s">
        <v>155</v>
      </c>
      <c r="D10" s="927" t="s">
        <v>11</v>
      </c>
      <c r="E10" s="953" t="s">
        <v>414</v>
      </c>
      <c r="F10" s="953" t="s">
        <v>789</v>
      </c>
      <c r="G10" s="927" t="s">
        <v>155</v>
      </c>
      <c r="H10" s="954" t="s">
        <v>12</v>
      </c>
      <c r="I10" s="955" t="s">
        <v>790</v>
      </c>
      <c r="J10" s="927" t="s">
        <v>791</v>
      </c>
    </row>
    <row r="11" spans="1:10" ht="12.75">
      <c r="A11" s="181">
        <v>1</v>
      </c>
      <c r="B11" s="181">
        <v>2</v>
      </c>
      <c r="C11" s="181">
        <v>3</v>
      </c>
      <c r="D11" s="181">
        <v>4</v>
      </c>
      <c r="E11" s="181">
        <v>5</v>
      </c>
      <c r="F11" s="182">
        <v>6</v>
      </c>
      <c r="G11" s="181">
        <v>7</v>
      </c>
      <c r="H11" s="183">
        <v>8</v>
      </c>
      <c r="I11" s="181">
        <v>9</v>
      </c>
      <c r="J11" s="181">
        <v>10</v>
      </c>
    </row>
    <row r="12" spans="1:23" ht="22.5" customHeight="1">
      <c r="A12" s="184">
        <v>1</v>
      </c>
      <c r="B12" s="117" t="s">
        <v>766</v>
      </c>
      <c r="C12" s="185">
        <v>2341</v>
      </c>
      <c r="D12" s="186">
        <v>107216</v>
      </c>
      <c r="E12" s="185">
        <v>220</v>
      </c>
      <c r="F12" s="187">
        <v>23587520</v>
      </c>
      <c r="G12" s="185">
        <v>2385</v>
      </c>
      <c r="H12" s="188">
        <v>21365396</v>
      </c>
      <c r="I12" s="188">
        <v>221</v>
      </c>
      <c r="J12" s="189">
        <v>96676</v>
      </c>
      <c r="K12" s="190">
        <v>18068640</v>
      </c>
      <c r="L12" s="190">
        <v>158880</v>
      </c>
      <c r="M12" s="190">
        <v>0</v>
      </c>
      <c r="N12" s="190">
        <v>0</v>
      </c>
      <c r="O12" s="190">
        <v>18227520</v>
      </c>
      <c r="P12" s="191">
        <f aca="true" t="shared" si="0" ref="P12:P19">O12-H12</f>
        <v>-3137876</v>
      </c>
      <c r="U12" s="1215"/>
      <c r="V12" s="1215"/>
      <c r="W12" s="1215"/>
    </row>
    <row r="13" spans="1:23" ht="22.5" customHeight="1">
      <c r="A13" s="184">
        <v>2</v>
      </c>
      <c r="B13" s="117" t="s">
        <v>767</v>
      </c>
      <c r="C13" s="185">
        <v>2196</v>
      </c>
      <c r="D13" s="186">
        <v>78808</v>
      </c>
      <c r="E13" s="185">
        <v>220</v>
      </c>
      <c r="F13" s="187">
        <v>17337760</v>
      </c>
      <c r="G13" s="185">
        <v>2196</v>
      </c>
      <c r="H13" s="188">
        <v>17490603</v>
      </c>
      <c r="I13" s="188">
        <v>221</v>
      </c>
      <c r="J13" s="189">
        <v>79143</v>
      </c>
      <c r="K13" s="190">
        <v>13202720</v>
      </c>
      <c r="L13" s="190">
        <v>229600</v>
      </c>
      <c r="M13" s="190">
        <v>0</v>
      </c>
      <c r="N13" s="190">
        <v>0</v>
      </c>
      <c r="O13" s="190">
        <v>13432320</v>
      </c>
      <c r="P13" s="191">
        <f t="shared" si="0"/>
        <v>-4058283</v>
      </c>
      <c r="T13" s="1206"/>
      <c r="U13" s="1215"/>
      <c r="V13" s="1215"/>
      <c r="W13" s="1215"/>
    </row>
    <row r="14" spans="1:23" ht="22.5" customHeight="1">
      <c r="A14" s="184">
        <v>3</v>
      </c>
      <c r="B14" s="117" t="s">
        <v>768</v>
      </c>
      <c r="C14" s="185">
        <v>3223</v>
      </c>
      <c r="D14" s="186">
        <v>112838</v>
      </c>
      <c r="E14" s="185">
        <v>220</v>
      </c>
      <c r="F14" s="187">
        <v>24824360</v>
      </c>
      <c r="G14" s="185">
        <v>3239</v>
      </c>
      <c r="H14" s="188">
        <v>29096639</v>
      </c>
      <c r="I14" s="188">
        <v>221</v>
      </c>
      <c r="J14" s="189">
        <v>131659</v>
      </c>
      <c r="K14" s="190">
        <v>21129760.352</v>
      </c>
      <c r="L14" s="190">
        <v>1008160.016</v>
      </c>
      <c r="M14" s="190"/>
      <c r="N14" s="190">
        <v>9920</v>
      </c>
      <c r="O14" s="190">
        <v>22147840.368</v>
      </c>
      <c r="P14" s="191">
        <f t="shared" si="0"/>
        <v>-6948798.631999999</v>
      </c>
      <c r="T14" s="1206"/>
      <c r="U14" s="1215"/>
      <c r="V14" s="1215"/>
      <c r="W14" s="1215"/>
    </row>
    <row r="15" spans="1:23" ht="22.5" customHeight="1">
      <c r="A15" s="184">
        <v>4</v>
      </c>
      <c r="B15" s="117" t="s">
        <v>769</v>
      </c>
      <c r="C15" s="185">
        <v>3318</v>
      </c>
      <c r="D15" s="186">
        <v>144900</v>
      </c>
      <c r="E15" s="185">
        <v>220</v>
      </c>
      <c r="F15" s="187">
        <v>31878000</v>
      </c>
      <c r="G15" s="185">
        <v>3445</v>
      </c>
      <c r="H15" s="188">
        <v>35418344</v>
      </c>
      <c r="I15" s="188">
        <v>221</v>
      </c>
      <c r="J15" s="189">
        <v>160264</v>
      </c>
      <c r="K15" s="190">
        <v>22450225.397478256</v>
      </c>
      <c r="L15" s="190">
        <v>961679.2778206888</v>
      </c>
      <c r="M15" s="190">
        <v>0</v>
      </c>
      <c r="N15" s="190">
        <v>0</v>
      </c>
      <c r="O15" s="190">
        <v>23411904.675298948</v>
      </c>
      <c r="P15" s="191">
        <f t="shared" si="0"/>
        <v>-12006439.324701052</v>
      </c>
      <c r="T15" s="1206"/>
      <c r="U15" s="1215"/>
      <c r="V15" s="1215"/>
      <c r="W15" s="1215"/>
    </row>
    <row r="16" spans="1:23" ht="22.5" customHeight="1">
      <c r="A16" s="184">
        <v>5</v>
      </c>
      <c r="B16" s="117" t="s">
        <v>770</v>
      </c>
      <c r="C16" s="185">
        <v>2540</v>
      </c>
      <c r="D16" s="186">
        <v>118165</v>
      </c>
      <c r="E16" s="185">
        <v>220</v>
      </c>
      <c r="F16" s="187">
        <v>25996300</v>
      </c>
      <c r="G16" s="185">
        <v>2534</v>
      </c>
      <c r="H16" s="188">
        <v>22859577</v>
      </c>
      <c r="I16" s="188">
        <v>221</v>
      </c>
      <c r="J16" s="189">
        <v>103437</v>
      </c>
      <c r="K16" s="190">
        <v>20268672.158105604</v>
      </c>
      <c r="L16" s="190">
        <v>1199524.1997311998</v>
      </c>
      <c r="M16" s="190">
        <v>0</v>
      </c>
      <c r="N16" s="190">
        <v>0</v>
      </c>
      <c r="O16" s="190">
        <v>21468196.357836805</v>
      </c>
      <c r="P16" s="191">
        <f t="shared" si="0"/>
        <v>-1391380.6421631947</v>
      </c>
      <c r="T16" s="1206"/>
      <c r="U16" s="1215"/>
      <c r="V16" s="1215"/>
      <c r="W16" s="1215"/>
    </row>
    <row r="17" spans="1:23" ht="22.5" customHeight="1">
      <c r="A17" s="184">
        <v>6</v>
      </c>
      <c r="B17" s="117" t="s">
        <v>771</v>
      </c>
      <c r="C17" s="185">
        <v>2199</v>
      </c>
      <c r="D17" s="186">
        <v>92753</v>
      </c>
      <c r="E17" s="185">
        <v>220</v>
      </c>
      <c r="F17" s="187">
        <v>20405660</v>
      </c>
      <c r="G17" s="185">
        <v>2224</v>
      </c>
      <c r="H17" s="188">
        <v>22684987</v>
      </c>
      <c r="I17" s="188">
        <v>221</v>
      </c>
      <c r="J17" s="189">
        <v>102647</v>
      </c>
      <c r="K17" s="190">
        <v>17261568</v>
      </c>
      <c r="L17" s="190">
        <v>4265712</v>
      </c>
      <c r="M17" s="190">
        <v>0</v>
      </c>
      <c r="N17" s="190">
        <v>6192</v>
      </c>
      <c r="O17" s="190">
        <v>21533472</v>
      </c>
      <c r="P17" s="191">
        <f t="shared" si="0"/>
        <v>-1151515</v>
      </c>
      <c r="T17" s="1206"/>
      <c r="U17" s="1215"/>
      <c r="V17" s="1215"/>
      <c r="W17" s="1215"/>
    </row>
    <row r="18" spans="1:23" ht="22.5" customHeight="1">
      <c r="A18" s="184">
        <v>7</v>
      </c>
      <c r="B18" s="117" t="s">
        <v>772</v>
      </c>
      <c r="C18" s="185">
        <v>2701</v>
      </c>
      <c r="D18" s="186">
        <v>155054</v>
      </c>
      <c r="E18" s="185">
        <v>220</v>
      </c>
      <c r="F18" s="187">
        <v>34111880</v>
      </c>
      <c r="G18" s="185">
        <v>2723</v>
      </c>
      <c r="H18" s="188">
        <v>28904590</v>
      </c>
      <c r="I18" s="188">
        <v>221</v>
      </c>
      <c r="J18" s="189">
        <v>130790</v>
      </c>
      <c r="K18" s="190">
        <v>22001440</v>
      </c>
      <c r="L18" s="190">
        <v>2268960</v>
      </c>
      <c r="M18" s="190">
        <v>130086</v>
      </c>
      <c r="N18" s="190">
        <v>119355</v>
      </c>
      <c r="O18" s="190">
        <v>24519841</v>
      </c>
      <c r="P18" s="191">
        <f t="shared" si="0"/>
        <v>-4384749</v>
      </c>
      <c r="Q18" s="172">
        <f>P18/219</f>
        <v>-20021.68493150685</v>
      </c>
      <c r="T18" s="1206"/>
      <c r="U18" s="1215"/>
      <c r="V18" s="1215"/>
      <c r="W18" s="1215"/>
    </row>
    <row r="19" spans="1:23" ht="22.5" customHeight="1">
      <c r="A19" s="184">
        <v>8</v>
      </c>
      <c r="B19" s="117" t="s">
        <v>773</v>
      </c>
      <c r="C19" s="185">
        <v>2633</v>
      </c>
      <c r="D19" s="186">
        <v>121142</v>
      </c>
      <c r="E19" s="185">
        <v>220</v>
      </c>
      <c r="F19" s="187">
        <v>26651240</v>
      </c>
      <c r="G19" s="185">
        <v>2675</v>
      </c>
      <c r="H19" s="188">
        <v>28478060</v>
      </c>
      <c r="I19" s="188">
        <v>221</v>
      </c>
      <c r="J19" s="189">
        <v>128860</v>
      </c>
      <c r="K19" s="190">
        <v>19522352.858027924</v>
      </c>
      <c r="L19" s="190">
        <v>1463407</v>
      </c>
      <c r="M19" s="190">
        <v>9440</v>
      </c>
      <c r="N19" s="190">
        <v>29920</v>
      </c>
      <c r="O19" s="190">
        <v>21025119.858027924</v>
      </c>
      <c r="P19" s="191">
        <f t="shared" si="0"/>
        <v>-7452940.141972076</v>
      </c>
      <c r="T19" s="1206"/>
      <c r="U19" s="1215"/>
      <c r="V19" s="1215"/>
      <c r="W19" s="1215"/>
    </row>
    <row r="20" spans="1:23" ht="22.5" customHeight="1">
      <c r="A20" s="184">
        <v>9</v>
      </c>
      <c r="B20" s="117" t="s">
        <v>774</v>
      </c>
      <c r="C20" s="185">
        <v>2666</v>
      </c>
      <c r="D20" s="186">
        <v>97034</v>
      </c>
      <c r="E20" s="185">
        <v>220</v>
      </c>
      <c r="F20" s="187">
        <v>21347480</v>
      </c>
      <c r="G20" s="185">
        <v>2667</v>
      </c>
      <c r="H20" s="188">
        <v>21246277</v>
      </c>
      <c r="I20" s="188">
        <v>221</v>
      </c>
      <c r="J20" s="189">
        <v>96137</v>
      </c>
      <c r="K20" s="190">
        <v>19525726</v>
      </c>
      <c r="L20" s="190">
        <v>882906</v>
      </c>
      <c r="M20" s="190">
        <v>0</v>
      </c>
      <c r="N20" s="190">
        <v>142160</v>
      </c>
      <c r="O20" s="190">
        <v>20550792</v>
      </c>
      <c r="P20" s="191">
        <v>132057</v>
      </c>
      <c r="Q20" s="172">
        <f>P20/219</f>
        <v>603</v>
      </c>
      <c r="T20" s="1206"/>
      <c r="U20" s="1215"/>
      <c r="V20" s="1215"/>
      <c r="W20" s="1215"/>
    </row>
    <row r="21" spans="1:23" ht="22.5" customHeight="1">
      <c r="A21" s="184">
        <v>10</v>
      </c>
      <c r="B21" s="117" t="s">
        <v>775</v>
      </c>
      <c r="C21" s="185">
        <v>3720</v>
      </c>
      <c r="D21" s="186">
        <v>136565</v>
      </c>
      <c r="E21" s="185">
        <v>220</v>
      </c>
      <c r="F21" s="187">
        <v>30044300</v>
      </c>
      <c r="G21" s="185">
        <v>3718</v>
      </c>
      <c r="H21" s="188">
        <v>31386420</v>
      </c>
      <c r="I21" s="188">
        <v>221</v>
      </c>
      <c r="J21" s="189">
        <v>142020</v>
      </c>
      <c r="K21" s="190">
        <v>23869279.391245503</v>
      </c>
      <c r="L21" s="190">
        <v>349684.64425660344</v>
      </c>
      <c r="M21" s="190">
        <v>0</v>
      </c>
      <c r="N21" s="190">
        <v>29195.964497892073</v>
      </c>
      <c r="O21" s="190">
        <v>24248160</v>
      </c>
      <c r="P21" s="191">
        <f>O21-H21</f>
        <v>-7138260</v>
      </c>
      <c r="T21" s="1206"/>
      <c r="U21" s="1215"/>
      <c r="V21" s="1215"/>
      <c r="W21" s="1215"/>
    </row>
    <row r="22" spans="1:23" ht="22.5" customHeight="1">
      <c r="A22" s="184">
        <v>11</v>
      </c>
      <c r="B22" s="117" t="s">
        <v>776</v>
      </c>
      <c r="C22" s="185">
        <v>2621</v>
      </c>
      <c r="D22" s="186">
        <v>113240</v>
      </c>
      <c r="E22" s="185">
        <v>220</v>
      </c>
      <c r="F22" s="187">
        <v>24912800</v>
      </c>
      <c r="G22" s="185">
        <v>2558</v>
      </c>
      <c r="H22" s="188">
        <v>24325028</v>
      </c>
      <c r="I22" s="188">
        <v>221</v>
      </c>
      <c r="J22" s="189">
        <v>110068</v>
      </c>
      <c r="K22" s="190">
        <v>17711200</v>
      </c>
      <c r="L22" s="190">
        <v>1201920</v>
      </c>
      <c r="M22" s="190">
        <v>0</v>
      </c>
      <c r="N22" s="190">
        <v>0</v>
      </c>
      <c r="O22" s="190">
        <v>18913120</v>
      </c>
      <c r="P22" s="191">
        <f>O22-H22</f>
        <v>-5411908</v>
      </c>
      <c r="T22" s="1206"/>
      <c r="U22" s="1215"/>
      <c r="V22" s="1215"/>
      <c r="W22" s="1215"/>
    </row>
    <row r="23" spans="1:23" ht="22.5" customHeight="1">
      <c r="A23" s="184">
        <v>12</v>
      </c>
      <c r="B23" s="117" t="s">
        <v>777</v>
      </c>
      <c r="C23" s="185">
        <v>2597</v>
      </c>
      <c r="D23" s="186">
        <v>122820</v>
      </c>
      <c r="E23" s="185">
        <v>220</v>
      </c>
      <c r="F23" s="187">
        <v>27020400</v>
      </c>
      <c r="G23" s="185">
        <v>2762</v>
      </c>
      <c r="H23" s="188">
        <v>34570367</v>
      </c>
      <c r="I23" s="188">
        <v>221</v>
      </c>
      <c r="J23" s="189">
        <v>156427</v>
      </c>
      <c r="K23" s="190"/>
      <c r="L23" s="190"/>
      <c r="M23" s="190"/>
      <c r="N23" s="190"/>
      <c r="O23" s="190"/>
      <c r="T23" s="1206"/>
      <c r="U23" s="1215"/>
      <c r="V23" s="1215"/>
      <c r="W23" s="1215"/>
    </row>
    <row r="24" spans="1:23" ht="22.5" customHeight="1">
      <c r="A24" s="184">
        <v>13</v>
      </c>
      <c r="B24" s="117" t="s">
        <v>778</v>
      </c>
      <c r="C24" s="185">
        <v>2021</v>
      </c>
      <c r="D24" s="186">
        <v>169465</v>
      </c>
      <c r="E24" s="185">
        <v>220</v>
      </c>
      <c r="F24" s="187">
        <v>37282300</v>
      </c>
      <c r="G24" s="185">
        <v>2007</v>
      </c>
      <c r="H24" s="188">
        <v>38629695</v>
      </c>
      <c r="I24" s="188">
        <v>221</v>
      </c>
      <c r="J24" s="189">
        <v>174795</v>
      </c>
      <c r="K24" s="190">
        <v>33207680</v>
      </c>
      <c r="L24" s="190">
        <v>1482400</v>
      </c>
      <c r="M24" s="190">
        <v>29280</v>
      </c>
      <c r="N24" s="190">
        <v>513600</v>
      </c>
      <c r="O24" s="190">
        <v>35232960</v>
      </c>
      <c r="T24" s="1206"/>
      <c r="U24" s="1215"/>
      <c r="V24" s="1215"/>
      <c r="W24" s="1215"/>
    </row>
    <row r="25" spans="1:23" s="192" customFormat="1" ht="22.5" customHeight="1">
      <c r="A25" s="1418" t="s">
        <v>13</v>
      </c>
      <c r="B25" s="1419"/>
      <c r="C25" s="956">
        <f>SUM(C12:C24)</f>
        <v>34776</v>
      </c>
      <c r="D25" s="957">
        <f>SUM(D12:D24)</f>
        <v>1570000</v>
      </c>
      <c r="E25" s="956" t="s">
        <v>7</v>
      </c>
      <c r="F25" s="957">
        <f>SUM(F12:F24)</f>
        <v>345400000</v>
      </c>
      <c r="G25" s="957">
        <f>SUM(G12:G24)</f>
        <v>35133</v>
      </c>
      <c r="H25" s="957">
        <f>SUM(H12:H24)</f>
        <v>356455983</v>
      </c>
      <c r="I25" s="958" t="s">
        <v>7</v>
      </c>
      <c r="J25" s="957">
        <f>SUM(J12:J24)</f>
        <v>1612923</v>
      </c>
      <c r="T25" s="1206"/>
      <c r="U25" s="1215"/>
      <c r="V25" s="1215"/>
      <c r="W25" s="1215"/>
    </row>
    <row r="26" spans="1:10" ht="18.75" customHeight="1">
      <c r="A26" s="193"/>
      <c r="B26" s="193"/>
      <c r="C26" s="193"/>
      <c r="D26" s="193"/>
      <c r="E26" s="193"/>
      <c r="F26" s="193"/>
      <c r="G26" s="910"/>
      <c r="H26" s="193"/>
      <c r="I26" s="193"/>
      <c r="J26" s="193"/>
    </row>
    <row r="27" spans="1:10" ht="57.75" customHeight="1">
      <c r="A27" s="1407" t="s">
        <v>786</v>
      </c>
      <c r="B27" s="1407"/>
      <c r="C27" s="170"/>
      <c r="D27" s="171"/>
      <c r="E27" s="171"/>
      <c r="F27" s="195"/>
      <c r="G27" s="196"/>
      <c r="H27" s="1408" t="s">
        <v>741</v>
      </c>
      <c r="I27" s="1408"/>
      <c r="J27" s="1408"/>
    </row>
    <row r="28" spans="1:10" ht="12.75">
      <c r="A28" s="1413"/>
      <c r="B28" s="1413"/>
      <c r="C28" s="1413"/>
      <c r="D28" s="1413"/>
      <c r="E28" s="1413"/>
      <c r="F28" s="1413"/>
      <c r="G28" s="1413"/>
      <c r="H28" s="1413"/>
      <c r="I28" s="1413"/>
      <c r="J28" s="1413"/>
    </row>
    <row r="30" spans="1:10" ht="12.75">
      <c r="A30" s="1413"/>
      <c r="B30" s="1413"/>
      <c r="C30" s="1413"/>
      <c r="D30" s="1413"/>
      <c r="E30" s="1413"/>
      <c r="F30" s="1413"/>
      <c r="G30" s="1413"/>
      <c r="H30" s="1413"/>
      <c r="I30" s="1413"/>
      <c r="J30" s="1413"/>
    </row>
  </sheetData>
  <sheetProtection/>
  <mergeCells count="15">
    <mergeCell ref="E1:I1"/>
    <mergeCell ref="A2:J2"/>
    <mergeCell ref="A3:J3"/>
    <mergeCell ref="A5:J5"/>
    <mergeCell ref="A8:C8"/>
    <mergeCell ref="H8:J8"/>
    <mergeCell ref="A28:J28"/>
    <mergeCell ref="A30:J30"/>
    <mergeCell ref="A9:A10"/>
    <mergeCell ref="B9:B10"/>
    <mergeCell ref="C9:F9"/>
    <mergeCell ref="G9:J9"/>
    <mergeCell ref="A25:B25"/>
    <mergeCell ref="A27:B27"/>
    <mergeCell ref="H27:J27"/>
  </mergeCells>
  <printOptions horizontalCentered="1"/>
  <pageMargins left="0.7" right="0.2" top="0.25" bottom="0.25" header="0.2" footer="0.2"/>
  <pageSetup horizontalDpi="600" verticalDpi="600" orientation="landscape" paperSize="9" scale="95" r:id="rId1"/>
  <headerFooter>
    <oddFooter>&amp;C15</oddFooter>
  </headerFooter>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AE29"/>
  <sheetViews>
    <sheetView view="pageBreakPreview" zoomScaleSheetLayoutView="100" zoomScalePageLayoutView="0" workbookViewId="0" topLeftCell="A10">
      <selection activeCell="F4" sqref="F4"/>
    </sheetView>
  </sheetViews>
  <sheetFormatPr defaultColWidth="9.140625" defaultRowHeight="12.75"/>
  <cols>
    <col min="1" max="1" width="7.421875" style="172" customWidth="1"/>
    <col min="2" max="2" width="17.140625" style="172" customWidth="1"/>
    <col min="3" max="3" width="11.00390625" style="172" customWidth="1"/>
    <col min="4" max="4" width="10.00390625" style="172" customWidth="1"/>
    <col min="5" max="5" width="14.140625" style="172" customWidth="1"/>
    <col min="6" max="6" width="14.28125" style="172" customWidth="1"/>
    <col min="7" max="7" width="13.28125" style="172" customWidth="1"/>
    <col min="8" max="8" width="14.7109375" style="172" customWidth="1"/>
    <col min="9" max="9" width="15.8515625" style="172" customWidth="1"/>
    <col min="10" max="10" width="19.28125" style="172" customWidth="1"/>
    <col min="11" max="11" width="10.421875" style="172" hidden="1" customWidth="1"/>
    <col min="12" max="14" width="0" style="172" hidden="1" customWidth="1"/>
    <col min="15" max="16" width="10.140625" style="172" hidden="1" customWidth="1"/>
    <col min="17" max="18" width="0" style="172" hidden="1" customWidth="1"/>
    <col min="19" max="19" width="9.140625" style="172" customWidth="1"/>
    <col min="20" max="20" width="10.28125" style="172" bestFit="1" customWidth="1"/>
    <col min="21" max="16384" width="9.140625" style="172" customWidth="1"/>
  </cols>
  <sheetData>
    <row r="1" spans="5:10" s="125" customFormat="1" ht="12.75">
      <c r="E1" s="1420"/>
      <c r="F1" s="1420"/>
      <c r="G1" s="1420"/>
      <c r="H1" s="1420"/>
      <c r="I1" s="1420"/>
      <c r="J1" s="174" t="s">
        <v>307</v>
      </c>
    </row>
    <row r="2" spans="1:10" s="125" customFormat="1" ht="15">
      <c r="A2" s="1421" t="s">
        <v>0</v>
      </c>
      <c r="B2" s="1421"/>
      <c r="C2" s="1421"/>
      <c r="D2" s="1421"/>
      <c r="E2" s="1421"/>
      <c r="F2" s="1421"/>
      <c r="G2" s="1421"/>
      <c r="H2" s="1421"/>
      <c r="I2" s="1421"/>
      <c r="J2" s="1421"/>
    </row>
    <row r="3" spans="1:10" s="125" customFormat="1" ht="20.25">
      <c r="A3" s="1422" t="s">
        <v>636</v>
      </c>
      <c r="B3" s="1422"/>
      <c r="C3" s="1422"/>
      <c r="D3" s="1422"/>
      <c r="E3" s="1422"/>
      <c r="F3" s="1422"/>
      <c r="G3" s="1422"/>
      <c r="H3" s="1422"/>
      <c r="I3" s="1422"/>
      <c r="J3" s="1422"/>
    </row>
    <row r="4" spans="1:10" s="125" customFormat="1" ht="14.25" customHeight="1">
      <c r="A4" s="952"/>
      <c r="B4" s="952"/>
      <c r="C4" s="952"/>
      <c r="D4" s="952"/>
      <c r="E4" s="952"/>
      <c r="F4" s="952"/>
      <c r="G4" s="952"/>
      <c r="H4" s="952"/>
      <c r="I4" s="952"/>
      <c r="J4" s="952"/>
    </row>
    <row r="5" spans="1:10" ht="15.75">
      <c r="A5" s="1430" t="s">
        <v>801</v>
      </c>
      <c r="B5" s="1430"/>
      <c r="C5" s="1430"/>
      <c r="D5" s="1430"/>
      <c r="E5" s="1430"/>
      <c r="F5" s="1430"/>
      <c r="G5" s="1430"/>
      <c r="H5" s="1430"/>
      <c r="I5" s="1430"/>
      <c r="J5" s="1430"/>
    </row>
    <row r="6" spans="1:10" ht="13.5" customHeight="1">
      <c r="A6" s="175"/>
      <c r="B6" s="175"/>
      <c r="C6" s="175"/>
      <c r="D6" s="175"/>
      <c r="E6" s="175"/>
      <c r="F6" s="175"/>
      <c r="G6" s="175"/>
      <c r="H6" s="175"/>
      <c r="I6" s="175"/>
      <c r="J6" s="175"/>
    </row>
    <row r="7" ht="0.75" customHeight="1"/>
    <row r="8" spans="1:10" ht="15">
      <c r="A8" s="1424" t="s">
        <v>765</v>
      </c>
      <c r="B8" s="1424"/>
      <c r="C8" s="1424"/>
      <c r="H8" s="1425" t="s">
        <v>1023</v>
      </c>
      <c r="I8" s="1425"/>
      <c r="J8" s="1425"/>
    </row>
    <row r="9" spans="1:16" ht="21.75" customHeight="1">
      <c r="A9" s="1426" t="s">
        <v>2</v>
      </c>
      <c r="B9" s="1426" t="s">
        <v>3</v>
      </c>
      <c r="C9" s="1415" t="s">
        <v>800</v>
      </c>
      <c r="D9" s="1416"/>
      <c r="E9" s="1416"/>
      <c r="F9" s="1417"/>
      <c r="G9" s="1427" t="s">
        <v>91</v>
      </c>
      <c r="H9" s="1428"/>
      <c r="I9" s="1428"/>
      <c r="J9" s="1429"/>
      <c r="O9" s="197"/>
      <c r="P9" s="198"/>
    </row>
    <row r="10" spans="1:10" ht="60" customHeight="1">
      <c r="A10" s="1426"/>
      <c r="B10" s="1426"/>
      <c r="C10" s="959" t="s">
        <v>155</v>
      </c>
      <c r="D10" s="959" t="s">
        <v>11</v>
      </c>
      <c r="E10" s="960" t="s">
        <v>792</v>
      </c>
      <c r="F10" s="961" t="s">
        <v>802</v>
      </c>
      <c r="G10" s="959" t="s">
        <v>155</v>
      </c>
      <c r="H10" s="962" t="s">
        <v>12</v>
      </c>
      <c r="I10" s="963" t="s">
        <v>790</v>
      </c>
      <c r="J10" s="959" t="s">
        <v>791</v>
      </c>
    </row>
    <row r="11" spans="1:10" ht="12.75">
      <c r="A11" s="181">
        <v>1</v>
      </c>
      <c r="B11" s="181">
        <v>2</v>
      </c>
      <c r="C11" s="181">
        <v>3</v>
      </c>
      <c r="D11" s="181">
        <v>4</v>
      </c>
      <c r="E11" s="181">
        <v>5</v>
      </c>
      <c r="F11" s="182">
        <v>6</v>
      </c>
      <c r="G11" s="181">
        <v>7</v>
      </c>
      <c r="H11" s="183">
        <v>8</v>
      </c>
      <c r="I11" s="181">
        <v>9</v>
      </c>
      <c r="J11" s="181">
        <v>10</v>
      </c>
    </row>
    <row r="12" spans="1:31" ht="19.5" customHeight="1">
      <c r="A12" s="184">
        <v>1</v>
      </c>
      <c r="B12" s="117" t="s">
        <v>766</v>
      </c>
      <c r="C12" s="199">
        <v>800</v>
      </c>
      <c r="D12" s="199">
        <v>60571</v>
      </c>
      <c r="E12" s="200">
        <v>220</v>
      </c>
      <c r="F12" s="201">
        <v>13325620</v>
      </c>
      <c r="G12" s="199">
        <v>805</v>
      </c>
      <c r="H12" s="202">
        <v>11843390</v>
      </c>
      <c r="I12" s="188">
        <v>221</v>
      </c>
      <c r="J12" s="202">
        <v>53590</v>
      </c>
      <c r="K12" s="203">
        <v>10648480</v>
      </c>
      <c r="L12" s="203">
        <v>24160</v>
      </c>
      <c r="M12" s="203">
        <v>0</v>
      </c>
      <c r="N12" s="203"/>
      <c r="O12" s="203">
        <v>10672640</v>
      </c>
      <c r="P12" s="191">
        <f aca="true" t="shared" si="0" ref="P12:P22">O12-H12</f>
        <v>-1170750</v>
      </c>
      <c r="T12" s="1215"/>
      <c r="U12" s="1215"/>
      <c r="V12" s="1215"/>
      <c r="W12" s="1215"/>
      <c r="AC12" s="1215"/>
      <c r="AD12" s="1215"/>
      <c r="AE12" s="1215"/>
    </row>
    <row r="13" spans="1:31" ht="19.5" customHeight="1">
      <c r="A13" s="184">
        <v>2</v>
      </c>
      <c r="B13" s="117" t="s">
        <v>767</v>
      </c>
      <c r="C13" s="199">
        <v>505</v>
      </c>
      <c r="D13" s="199">
        <v>45808</v>
      </c>
      <c r="E13" s="200">
        <v>220</v>
      </c>
      <c r="F13" s="201">
        <v>10077760</v>
      </c>
      <c r="G13" s="199">
        <v>505</v>
      </c>
      <c r="H13" s="202">
        <v>9786543</v>
      </c>
      <c r="I13" s="188">
        <v>221</v>
      </c>
      <c r="J13" s="202">
        <v>44283</v>
      </c>
      <c r="K13" s="203">
        <v>7863840</v>
      </c>
      <c r="L13" s="203">
        <v>137760</v>
      </c>
      <c r="M13" s="203">
        <v>0</v>
      </c>
      <c r="N13" s="203">
        <v>0</v>
      </c>
      <c r="O13" s="203">
        <v>8001600</v>
      </c>
      <c r="P13" s="191">
        <f t="shared" si="0"/>
        <v>-1784943</v>
      </c>
      <c r="T13" s="1215"/>
      <c r="U13" s="1215"/>
      <c r="V13" s="1215"/>
      <c r="W13" s="1215"/>
      <c r="AC13" s="1215"/>
      <c r="AD13" s="1215"/>
      <c r="AE13" s="1215"/>
    </row>
    <row r="14" spans="1:31" ht="19.5" customHeight="1">
      <c r="A14" s="184">
        <v>3</v>
      </c>
      <c r="B14" s="117" t="s">
        <v>768</v>
      </c>
      <c r="C14" s="199">
        <v>633</v>
      </c>
      <c r="D14" s="199">
        <v>54648</v>
      </c>
      <c r="E14" s="200">
        <v>220</v>
      </c>
      <c r="F14" s="201">
        <v>12022560</v>
      </c>
      <c r="G14" s="199">
        <v>630</v>
      </c>
      <c r="H14" s="202">
        <v>13073034</v>
      </c>
      <c r="I14" s="188">
        <v>221</v>
      </c>
      <c r="J14" s="202">
        <v>59154</v>
      </c>
      <c r="K14" s="203">
        <v>10362560.015999999</v>
      </c>
      <c r="L14" s="203">
        <v>483520.1472</v>
      </c>
      <c r="M14" s="203"/>
      <c r="N14" s="203"/>
      <c r="O14" s="203">
        <v>10846080.163199998</v>
      </c>
      <c r="P14" s="191">
        <f t="shared" si="0"/>
        <v>-2226953.8368000016</v>
      </c>
      <c r="T14" s="1215"/>
      <c r="U14" s="1215"/>
      <c r="V14" s="1215"/>
      <c r="W14" s="1215"/>
      <c r="AC14" s="1215"/>
      <c r="AD14" s="1215"/>
      <c r="AE14" s="1215"/>
    </row>
    <row r="15" spans="1:31" ht="19.5" customHeight="1">
      <c r="A15" s="184">
        <v>4</v>
      </c>
      <c r="B15" s="117" t="s">
        <v>769</v>
      </c>
      <c r="C15" s="199">
        <v>911</v>
      </c>
      <c r="D15" s="199">
        <v>120014</v>
      </c>
      <c r="E15" s="200">
        <v>220</v>
      </c>
      <c r="F15" s="201">
        <v>26403080</v>
      </c>
      <c r="G15" s="199">
        <v>823</v>
      </c>
      <c r="H15" s="202">
        <v>26230269</v>
      </c>
      <c r="I15" s="188">
        <v>221</v>
      </c>
      <c r="J15" s="202">
        <v>118689</v>
      </c>
      <c r="K15" s="203">
        <v>12515786.537387598</v>
      </c>
      <c r="L15" s="203">
        <v>620181.4626124011</v>
      </c>
      <c r="M15" s="203">
        <v>0</v>
      </c>
      <c r="N15" s="203">
        <v>0</v>
      </c>
      <c r="O15" s="203">
        <v>13135968</v>
      </c>
      <c r="P15" s="191">
        <f t="shared" si="0"/>
        <v>-13094301</v>
      </c>
      <c r="T15" s="1215"/>
      <c r="U15" s="1215"/>
      <c r="V15" s="1215"/>
      <c r="W15" s="1215"/>
      <c r="AC15" s="1215"/>
      <c r="AD15" s="1215"/>
      <c r="AE15" s="1215"/>
    </row>
    <row r="16" spans="1:31" ht="19.5" customHeight="1">
      <c r="A16" s="184">
        <v>5</v>
      </c>
      <c r="B16" s="117" t="s">
        <v>770</v>
      </c>
      <c r="C16" s="199">
        <v>701</v>
      </c>
      <c r="D16" s="199">
        <v>72559</v>
      </c>
      <c r="E16" s="200">
        <v>220</v>
      </c>
      <c r="F16" s="201">
        <v>15962980</v>
      </c>
      <c r="G16" s="199">
        <v>695</v>
      </c>
      <c r="H16" s="202">
        <v>16195642.671</v>
      </c>
      <c r="I16" s="188">
        <v>221</v>
      </c>
      <c r="J16" s="202">
        <v>73283.451</v>
      </c>
      <c r="K16" s="203">
        <v>12744500.800000004</v>
      </c>
      <c r="L16" s="203">
        <v>417816</v>
      </c>
      <c r="M16" s="203">
        <v>131181</v>
      </c>
      <c r="N16" s="203">
        <v>0</v>
      </c>
      <c r="O16" s="203">
        <v>13162316.800000004</v>
      </c>
      <c r="P16" s="191">
        <f t="shared" si="0"/>
        <v>-3033325.8709999956</v>
      </c>
      <c r="T16" s="1215"/>
      <c r="U16" s="1215"/>
      <c r="V16" s="1215"/>
      <c r="W16" s="1215"/>
      <c r="AC16" s="1215"/>
      <c r="AD16" s="1215"/>
      <c r="AE16" s="1215"/>
    </row>
    <row r="17" spans="1:31" ht="19.5" customHeight="1">
      <c r="A17" s="184">
        <v>6</v>
      </c>
      <c r="B17" s="117" t="s">
        <v>771</v>
      </c>
      <c r="C17" s="199">
        <v>914</v>
      </c>
      <c r="D17" s="199">
        <v>89035</v>
      </c>
      <c r="E17" s="200">
        <v>220</v>
      </c>
      <c r="F17" s="201">
        <v>19587700</v>
      </c>
      <c r="G17" s="199">
        <v>863</v>
      </c>
      <c r="H17" s="202">
        <v>15890784</v>
      </c>
      <c r="I17" s="188">
        <v>221</v>
      </c>
      <c r="J17" s="202">
        <v>71904</v>
      </c>
      <c r="K17" s="203">
        <v>8087184</v>
      </c>
      <c r="L17" s="203">
        <v>1356192</v>
      </c>
      <c r="M17" s="203">
        <v>6480</v>
      </c>
      <c r="N17" s="203">
        <v>44064</v>
      </c>
      <c r="O17" s="203">
        <v>9493920</v>
      </c>
      <c r="P17" s="191">
        <f t="shared" si="0"/>
        <v>-6396864</v>
      </c>
      <c r="T17" s="1215"/>
      <c r="U17" s="1215"/>
      <c r="V17" s="1215"/>
      <c r="W17" s="1215"/>
      <c r="AC17" s="1215"/>
      <c r="AD17" s="1215"/>
      <c r="AE17" s="1215"/>
    </row>
    <row r="18" spans="1:31" ht="19.5" customHeight="1">
      <c r="A18" s="184">
        <v>7</v>
      </c>
      <c r="B18" s="117" t="s">
        <v>772</v>
      </c>
      <c r="C18" s="199">
        <v>846</v>
      </c>
      <c r="D18" s="199">
        <v>93022</v>
      </c>
      <c r="E18" s="200">
        <v>220</v>
      </c>
      <c r="F18" s="201">
        <v>20464840</v>
      </c>
      <c r="G18" s="199">
        <v>809</v>
      </c>
      <c r="H18" s="202">
        <v>24276187</v>
      </c>
      <c r="I18" s="188">
        <v>221</v>
      </c>
      <c r="J18" s="202">
        <v>109847</v>
      </c>
      <c r="K18" s="203">
        <v>12089440</v>
      </c>
      <c r="L18" s="203">
        <v>1770720</v>
      </c>
      <c r="M18" s="203">
        <v>0</v>
      </c>
      <c r="N18" s="203">
        <v>0</v>
      </c>
      <c r="O18" s="203">
        <v>13860160</v>
      </c>
      <c r="P18" s="191">
        <f t="shared" si="0"/>
        <v>-10416027</v>
      </c>
      <c r="T18" s="1215"/>
      <c r="U18" s="1215"/>
      <c r="V18" s="1215"/>
      <c r="W18" s="1215"/>
      <c r="AC18" s="1215"/>
      <c r="AD18" s="1215"/>
      <c r="AE18" s="1215"/>
    </row>
    <row r="19" spans="1:31" ht="19.5" customHeight="1">
      <c r="A19" s="184">
        <v>8</v>
      </c>
      <c r="B19" s="117" t="s">
        <v>773</v>
      </c>
      <c r="C19" s="199">
        <v>744</v>
      </c>
      <c r="D19" s="199">
        <v>53628</v>
      </c>
      <c r="E19" s="200">
        <v>220</v>
      </c>
      <c r="F19" s="201">
        <v>11798160</v>
      </c>
      <c r="G19" s="199">
        <v>743</v>
      </c>
      <c r="H19" s="202">
        <v>12066600</v>
      </c>
      <c r="I19" s="188">
        <v>221</v>
      </c>
      <c r="J19" s="202">
        <v>54600</v>
      </c>
      <c r="K19" s="203">
        <v>8603040</v>
      </c>
      <c r="L19" s="203">
        <v>811807.9999999999</v>
      </c>
      <c r="M19" s="203">
        <v>0</v>
      </c>
      <c r="N19" s="203">
        <v>3072.0000000000005</v>
      </c>
      <c r="O19" s="203">
        <v>9417920</v>
      </c>
      <c r="P19" s="191">
        <f t="shared" si="0"/>
        <v>-2648680</v>
      </c>
      <c r="T19" s="1215"/>
      <c r="U19" s="1215"/>
      <c r="V19" s="1215"/>
      <c r="W19" s="1215"/>
      <c r="AC19" s="1215"/>
      <c r="AD19" s="1215"/>
      <c r="AE19" s="1215"/>
    </row>
    <row r="20" spans="1:31" ht="19.5" customHeight="1">
      <c r="A20" s="184">
        <v>9</v>
      </c>
      <c r="B20" s="117" t="s">
        <v>774</v>
      </c>
      <c r="C20" s="199">
        <v>715</v>
      </c>
      <c r="D20" s="199">
        <v>50723</v>
      </c>
      <c r="E20" s="200">
        <v>220</v>
      </c>
      <c r="F20" s="201">
        <v>11159060</v>
      </c>
      <c r="G20" s="199">
        <v>717</v>
      </c>
      <c r="H20" s="202">
        <v>12175553</v>
      </c>
      <c r="I20" s="188">
        <v>221</v>
      </c>
      <c r="J20" s="202">
        <v>55093</v>
      </c>
      <c r="K20" s="203">
        <v>9102040.256000003</v>
      </c>
      <c r="L20" s="203">
        <v>507680</v>
      </c>
      <c r="M20" s="203">
        <v>104000</v>
      </c>
      <c r="N20" s="203">
        <v>9280</v>
      </c>
      <c r="O20" s="203">
        <v>9723000.256000003</v>
      </c>
      <c r="P20" s="191">
        <f t="shared" si="0"/>
        <v>-2452552.743999997</v>
      </c>
      <c r="T20" s="1215"/>
      <c r="U20" s="1215"/>
      <c r="V20" s="1215"/>
      <c r="W20" s="1215"/>
      <c r="AC20" s="1215"/>
      <c r="AD20" s="1215"/>
      <c r="AE20" s="1215"/>
    </row>
    <row r="21" spans="1:31" ht="19.5" customHeight="1">
      <c r="A21" s="184">
        <v>10</v>
      </c>
      <c r="B21" s="117" t="s">
        <v>775</v>
      </c>
      <c r="C21" s="199">
        <v>1085</v>
      </c>
      <c r="D21" s="199">
        <v>78223</v>
      </c>
      <c r="E21" s="200">
        <v>220</v>
      </c>
      <c r="F21" s="201">
        <v>17209060</v>
      </c>
      <c r="G21" s="199">
        <v>1085</v>
      </c>
      <c r="H21" s="202">
        <v>17470050</v>
      </c>
      <c r="I21" s="188">
        <v>221</v>
      </c>
      <c r="J21" s="202">
        <v>79050</v>
      </c>
      <c r="K21" s="203">
        <v>12384766.099254763</v>
      </c>
      <c r="L21" s="203">
        <v>377707.23953069287</v>
      </c>
      <c r="M21" s="203">
        <v>0</v>
      </c>
      <c r="N21" s="203">
        <v>13526.661214546722</v>
      </c>
      <c r="O21" s="203">
        <v>12776000</v>
      </c>
      <c r="P21" s="191">
        <f t="shared" si="0"/>
        <v>-4694050</v>
      </c>
      <c r="T21" s="1215"/>
      <c r="U21" s="1215"/>
      <c r="V21" s="1215"/>
      <c r="W21" s="1215"/>
      <c r="AC21" s="1215"/>
      <c r="AD21" s="1215"/>
      <c r="AE21" s="1215"/>
    </row>
    <row r="22" spans="1:31" ht="19.5" customHeight="1">
      <c r="A22" s="184">
        <v>11</v>
      </c>
      <c r="B22" s="117" t="s">
        <v>776</v>
      </c>
      <c r="C22" s="199">
        <v>709</v>
      </c>
      <c r="D22" s="199">
        <v>62044</v>
      </c>
      <c r="E22" s="200">
        <v>220</v>
      </c>
      <c r="F22" s="201">
        <v>13649680</v>
      </c>
      <c r="G22" s="199">
        <v>704</v>
      </c>
      <c r="H22" s="202">
        <v>13591500</v>
      </c>
      <c r="I22" s="188">
        <v>221</v>
      </c>
      <c r="J22" s="202">
        <v>61500</v>
      </c>
      <c r="K22" s="203">
        <v>8868320</v>
      </c>
      <c r="L22" s="203">
        <v>1065920</v>
      </c>
      <c r="M22" s="203">
        <v>0</v>
      </c>
      <c r="N22" s="203">
        <v>0</v>
      </c>
      <c r="O22" s="203">
        <v>9934240</v>
      </c>
      <c r="P22" s="191">
        <f t="shared" si="0"/>
        <v>-3657260</v>
      </c>
      <c r="T22" s="1215"/>
      <c r="U22" s="1215"/>
      <c r="V22" s="1215"/>
      <c r="W22" s="1215"/>
      <c r="AC22" s="1215"/>
      <c r="AD22" s="1215"/>
      <c r="AE22" s="1215"/>
    </row>
    <row r="23" spans="1:31" s="887" customFormat="1" ht="19.5" customHeight="1">
      <c r="A23" s="184">
        <v>12</v>
      </c>
      <c r="B23" s="888" t="s">
        <v>777</v>
      </c>
      <c r="C23" s="199">
        <v>1156</v>
      </c>
      <c r="D23" s="199">
        <v>80199</v>
      </c>
      <c r="E23" s="185">
        <v>220</v>
      </c>
      <c r="F23" s="201">
        <v>17643780</v>
      </c>
      <c r="G23" s="199">
        <v>991</v>
      </c>
      <c r="H23" s="202">
        <v>20285148</v>
      </c>
      <c r="I23" s="188">
        <v>221</v>
      </c>
      <c r="J23" s="202">
        <v>91788</v>
      </c>
      <c r="K23" s="886"/>
      <c r="L23" s="886"/>
      <c r="M23" s="886"/>
      <c r="N23" s="886"/>
      <c r="O23" s="886"/>
      <c r="T23" s="1215"/>
      <c r="U23" s="1215"/>
      <c r="V23" s="1215"/>
      <c r="W23" s="1215"/>
      <c r="AC23" s="1215"/>
      <c r="AD23" s="1215"/>
      <c r="AE23" s="1215"/>
    </row>
    <row r="24" spans="1:31" ht="19.5" customHeight="1">
      <c r="A24" s="184">
        <v>13</v>
      </c>
      <c r="B24" s="117" t="s">
        <v>778</v>
      </c>
      <c r="C24" s="199">
        <v>864</v>
      </c>
      <c r="D24" s="199">
        <v>89526</v>
      </c>
      <c r="E24" s="200">
        <v>220</v>
      </c>
      <c r="F24" s="201">
        <v>19695720</v>
      </c>
      <c r="G24" s="199">
        <v>913</v>
      </c>
      <c r="H24" s="202">
        <v>22310613</v>
      </c>
      <c r="I24" s="188">
        <v>221</v>
      </c>
      <c r="J24" s="202">
        <v>100953</v>
      </c>
      <c r="K24" s="203">
        <v>16836640</v>
      </c>
      <c r="L24" s="203">
        <v>793120</v>
      </c>
      <c r="M24" s="203">
        <v>3680</v>
      </c>
      <c r="N24" s="203">
        <v>31040</v>
      </c>
      <c r="O24" s="203">
        <f>SUM(K24:N24)</f>
        <v>17664480</v>
      </c>
      <c r="T24" s="1215"/>
      <c r="U24" s="1215"/>
      <c r="V24" s="1215"/>
      <c r="W24" s="1215"/>
      <c r="AC24" s="1215"/>
      <c r="AD24" s="1215"/>
      <c r="AE24" s="1215"/>
    </row>
    <row r="25" spans="1:31" s="192" customFormat="1" ht="19.5" customHeight="1">
      <c r="A25" s="1418" t="s">
        <v>13</v>
      </c>
      <c r="B25" s="1419"/>
      <c r="C25" s="964">
        <f>SUM(C12:C24)</f>
        <v>10583</v>
      </c>
      <c r="D25" s="964">
        <f>SUM(D12:D24)</f>
        <v>950000</v>
      </c>
      <c r="E25" s="964" t="s">
        <v>7</v>
      </c>
      <c r="F25" s="964">
        <f>SUM(F12:F24)</f>
        <v>209000000</v>
      </c>
      <c r="G25" s="964">
        <f>SUM(G12:G24)</f>
        <v>10283</v>
      </c>
      <c r="H25" s="964">
        <f>SUM(H12:H24)</f>
        <v>215195313.671</v>
      </c>
      <c r="I25" s="965" t="s">
        <v>7</v>
      </c>
      <c r="J25" s="964">
        <f>SUM(J12:J24)</f>
        <v>973734.451</v>
      </c>
      <c r="T25" s="1215"/>
      <c r="U25" s="1215"/>
      <c r="V25" s="1215"/>
      <c r="W25" s="1215"/>
      <c r="AC25" s="1215"/>
      <c r="AD25" s="1215"/>
      <c r="AE25" s="1215"/>
    </row>
    <row r="26" spans="1:10" ht="12.75">
      <c r="A26" s="194"/>
      <c r="B26" s="204"/>
      <c r="C26" s="205"/>
      <c r="D26" s="198"/>
      <c r="E26" s="198"/>
      <c r="F26" s="198"/>
      <c r="G26" s="198"/>
      <c r="H26" s="198"/>
      <c r="I26" s="198"/>
      <c r="J26" s="198"/>
    </row>
    <row r="27" spans="1:10" ht="62.25" customHeight="1">
      <c r="A27" s="1407" t="s">
        <v>786</v>
      </c>
      <c r="B27" s="1407"/>
      <c r="C27" s="170"/>
      <c r="D27" s="171"/>
      <c r="E27" s="171"/>
      <c r="F27" s="1198"/>
      <c r="G27" s="195"/>
      <c r="H27" s="1408" t="s">
        <v>741</v>
      </c>
      <c r="I27" s="1408"/>
      <c r="J27" s="1408"/>
    </row>
    <row r="29" spans="1:10" ht="12.75">
      <c r="A29" s="1413"/>
      <c r="B29" s="1413"/>
      <c r="C29" s="1413"/>
      <c r="D29" s="1413"/>
      <c r="E29" s="1413"/>
      <c r="F29" s="1413"/>
      <c r="G29" s="1413"/>
      <c r="H29" s="1413"/>
      <c r="I29" s="1413"/>
      <c r="J29" s="1413"/>
    </row>
  </sheetData>
  <sheetProtection/>
  <mergeCells count="14">
    <mergeCell ref="E1:I1"/>
    <mergeCell ref="A2:J2"/>
    <mergeCell ref="A3:J3"/>
    <mergeCell ref="A5:J5"/>
    <mergeCell ref="A8:C8"/>
    <mergeCell ref="H8:J8"/>
    <mergeCell ref="A29:J29"/>
    <mergeCell ref="A9:A10"/>
    <mergeCell ref="B9:B10"/>
    <mergeCell ref="C9:F9"/>
    <mergeCell ref="G9:J9"/>
    <mergeCell ref="A25:B25"/>
    <mergeCell ref="A27:B27"/>
    <mergeCell ref="H27:J27"/>
  </mergeCells>
  <printOptions horizontalCentered="1"/>
  <pageMargins left="0.75" right="0.2" top="0.25" bottom="0.23" header="0.2" footer="0.2"/>
  <pageSetup fitToHeight="1" fitToWidth="1" horizontalDpi="600" verticalDpi="600" orientation="landscape" paperSize="9" r:id="rId1"/>
  <headerFooter>
    <oddFooter>&amp;C16</oddFooter>
  </headerFooter>
</worksheet>
</file>

<file path=xl/worksheets/sheet17.xml><?xml version="1.0" encoding="utf-8"?>
<worksheet xmlns="http://schemas.openxmlformats.org/spreadsheetml/2006/main" xmlns:r="http://schemas.openxmlformats.org/officeDocument/2006/relationships">
  <sheetPr>
    <tabColor rgb="FF00B050"/>
  </sheetPr>
  <dimension ref="A1:O30"/>
  <sheetViews>
    <sheetView view="pageBreakPreview" zoomScaleSheetLayoutView="100" zoomScalePageLayoutView="0" workbookViewId="0" topLeftCell="A10">
      <selection activeCell="A4" sqref="A4:J4"/>
    </sheetView>
  </sheetViews>
  <sheetFormatPr defaultColWidth="9.140625" defaultRowHeight="12.75"/>
  <cols>
    <col min="1" max="1" width="7.421875" style="206" customWidth="1"/>
    <col min="2" max="2" width="17.140625" style="206" customWidth="1"/>
    <col min="3" max="3" width="11.00390625" style="206" customWidth="1"/>
    <col min="4" max="4" width="10.00390625" style="206" customWidth="1"/>
    <col min="5" max="5" width="13.140625" style="206" customWidth="1"/>
    <col min="6" max="6" width="14.28125" style="206" customWidth="1"/>
    <col min="7" max="7" width="13.28125" style="206" customWidth="1"/>
    <col min="8" max="8" width="14.7109375" style="206" customWidth="1"/>
    <col min="9" max="9" width="16.7109375" style="206" customWidth="1"/>
    <col min="10" max="10" width="19.28125" style="206" customWidth="1"/>
    <col min="11" max="16384" width="9.140625" style="206" customWidth="1"/>
  </cols>
  <sheetData>
    <row r="1" spans="5:10" ht="16.5">
      <c r="E1" s="1437"/>
      <c r="F1" s="1437"/>
      <c r="G1" s="1437"/>
      <c r="H1" s="1437"/>
      <c r="I1" s="1437"/>
      <c r="J1" s="207" t="s">
        <v>309</v>
      </c>
    </row>
    <row r="2" spans="1:10" ht="16.5">
      <c r="A2" s="1438" t="s">
        <v>0</v>
      </c>
      <c r="B2" s="1438"/>
      <c r="C2" s="1438"/>
      <c r="D2" s="1438"/>
      <c r="E2" s="1438"/>
      <c r="F2" s="1438"/>
      <c r="G2" s="1438"/>
      <c r="H2" s="1438"/>
      <c r="I2" s="1438"/>
      <c r="J2" s="1438"/>
    </row>
    <row r="3" spans="1:10" ht="18.75">
      <c r="A3" s="1439" t="s">
        <v>636</v>
      </c>
      <c r="B3" s="1439"/>
      <c r="C3" s="1439"/>
      <c r="D3" s="1439"/>
      <c r="E3" s="1439"/>
      <c r="F3" s="1439"/>
      <c r="G3" s="1439"/>
      <c r="H3" s="1439"/>
      <c r="I3" s="1439"/>
      <c r="J3" s="1439"/>
    </row>
    <row r="4" spans="1:10" ht="19.5" customHeight="1">
      <c r="A4" s="1440" t="s">
        <v>803</v>
      </c>
      <c r="B4" s="1440"/>
      <c r="C4" s="1440"/>
      <c r="D4" s="1440"/>
      <c r="E4" s="1440"/>
      <c r="F4" s="1440"/>
      <c r="G4" s="1440"/>
      <c r="H4" s="1440"/>
      <c r="I4" s="1440"/>
      <c r="J4" s="1440"/>
    </row>
    <row r="5" spans="1:10" ht="13.5" customHeight="1">
      <c r="A5" s="208"/>
      <c r="B5" s="208"/>
      <c r="C5" s="208"/>
      <c r="D5" s="208"/>
      <c r="E5" s="208"/>
      <c r="F5" s="208"/>
      <c r="G5" s="208"/>
      <c r="H5" s="208"/>
      <c r="I5" s="208"/>
      <c r="J5" s="208"/>
    </row>
    <row r="6" ht="0.75" customHeight="1"/>
    <row r="7" spans="1:10" ht="16.5" customHeight="1">
      <c r="A7" s="1441" t="s">
        <v>765</v>
      </c>
      <c r="B7" s="1441"/>
      <c r="C7" s="1441"/>
      <c r="D7" s="47"/>
      <c r="E7" s="47"/>
      <c r="F7" s="47"/>
      <c r="G7" s="47"/>
      <c r="H7" s="1442" t="s">
        <v>1023</v>
      </c>
      <c r="I7" s="1442"/>
      <c r="J7" s="1442"/>
    </row>
    <row r="8" spans="1:10" ht="16.5" customHeight="1">
      <c r="A8" s="1397" t="s">
        <v>2</v>
      </c>
      <c r="B8" s="1397" t="s">
        <v>3</v>
      </c>
      <c r="C8" s="1427" t="s">
        <v>800</v>
      </c>
      <c r="D8" s="1428"/>
      <c r="E8" s="1428"/>
      <c r="F8" s="1429"/>
      <c r="G8" s="1432" t="s">
        <v>91</v>
      </c>
      <c r="H8" s="1433"/>
      <c r="I8" s="1433"/>
      <c r="J8" s="1434"/>
    </row>
    <row r="9" spans="1:10" ht="77.25" customHeight="1">
      <c r="A9" s="1397"/>
      <c r="B9" s="1397"/>
      <c r="C9" s="938" t="s">
        <v>155</v>
      </c>
      <c r="D9" s="938" t="s">
        <v>11</v>
      </c>
      <c r="E9" s="960" t="s">
        <v>793</v>
      </c>
      <c r="F9" s="960" t="s">
        <v>164</v>
      </c>
      <c r="G9" s="938" t="s">
        <v>155</v>
      </c>
      <c r="H9" s="966" t="s">
        <v>12</v>
      </c>
      <c r="I9" s="967" t="s">
        <v>790</v>
      </c>
      <c r="J9" s="938" t="s">
        <v>791</v>
      </c>
    </row>
    <row r="10" spans="1:10" ht="16.5">
      <c r="A10" s="34">
        <v>1</v>
      </c>
      <c r="B10" s="34">
        <v>2</v>
      </c>
      <c r="C10" s="34">
        <v>3</v>
      </c>
      <c r="D10" s="34">
        <v>4</v>
      </c>
      <c r="E10" s="34">
        <v>5</v>
      </c>
      <c r="F10" s="39">
        <v>6</v>
      </c>
      <c r="G10" s="57">
        <v>7</v>
      </c>
      <c r="H10" s="40">
        <v>8</v>
      </c>
      <c r="I10" s="34">
        <v>9</v>
      </c>
      <c r="J10" s="34">
        <v>10</v>
      </c>
    </row>
    <row r="11" spans="1:10" ht="21" customHeight="1">
      <c r="A11" s="43">
        <v>1</v>
      </c>
      <c r="B11" s="133" t="s">
        <v>766</v>
      </c>
      <c r="C11" s="135">
        <v>0</v>
      </c>
      <c r="D11" s="135">
        <v>0</v>
      </c>
      <c r="E11" s="200">
        <v>302</v>
      </c>
      <c r="F11" s="134">
        <v>0</v>
      </c>
      <c r="G11" s="135">
        <v>0</v>
      </c>
      <c r="H11" s="135">
        <v>0</v>
      </c>
      <c r="I11" s="135">
        <v>302</v>
      </c>
      <c r="J11" s="135">
        <v>0</v>
      </c>
    </row>
    <row r="12" spans="1:10" ht="21" customHeight="1">
      <c r="A12" s="43">
        <v>2</v>
      </c>
      <c r="B12" s="133" t="s">
        <v>767</v>
      </c>
      <c r="C12" s="135">
        <v>0</v>
      </c>
      <c r="D12" s="135">
        <v>0</v>
      </c>
      <c r="E12" s="200">
        <v>302</v>
      </c>
      <c r="F12" s="134">
        <v>0</v>
      </c>
      <c r="G12" s="135">
        <v>0</v>
      </c>
      <c r="H12" s="135">
        <v>0</v>
      </c>
      <c r="I12" s="135">
        <v>302</v>
      </c>
      <c r="J12" s="135">
        <v>0</v>
      </c>
    </row>
    <row r="13" spans="1:10" ht="21" customHeight="1">
      <c r="A13" s="43">
        <v>3</v>
      </c>
      <c r="B13" s="133" t="s">
        <v>768</v>
      </c>
      <c r="C13" s="135">
        <v>0</v>
      </c>
      <c r="D13" s="135">
        <v>0</v>
      </c>
      <c r="E13" s="200">
        <v>302</v>
      </c>
      <c r="F13" s="134">
        <v>0</v>
      </c>
      <c r="G13" s="135">
        <v>0</v>
      </c>
      <c r="H13" s="135">
        <v>0</v>
      </c>
      <c r="I13" s="135">
        <v>302</v>
      </c>
      <c r="J13" s="135">
        <v>0</v>
      </c>
    </row>
    <row r="14" spans="1:15" s="209" customFormat="1" ht="21" customHeight="1">
      <c r="A14" s="46">
        <v>4</v>
      </c>
      <c r="B14" s="117" t="s">
        <v>769</v>
      </c>
      <c r="C14" s="134">
        <v>0</v>
      </c>
      <c r="D14" s="134">
        <v>0</v>
      </c>
      <c r="E14" s="200">
        <v>302</v>
      </c>
      <c r="F14" s="134">
        <v>0</v>
      </c>
      <c r="G14" s="135">
        <v>0</v>
      </c>
      <c r="H14" s="135">
        <v>0</v>
      </c>
      <c r="I14" s="135">
        <v>302</v>
      </c>
      <c r="J14" s="135">
        <v>0</v>
      </c>
      <c r="L14" s="206"/>
      <c r="M14" s="206"/>
      <c r="N14" s="206"/>
      <c r="O14" s="206"/>
    </row>
    <row r="15" spans="1:10" ht="21" customHeight="1">
      <c r="A15" s="43">
        <v>5</v>
      </c>
      <c r="B15" s="133" t="s">
        <v>770</v>
      </c>
      <c r="C15" s="135">
        <v>12</v>
      </c>
      <c r="D15" s="135">
        <v>1005</v>
      </c>
      <c r="E15" s="200">
        <v>302</v>
      </c>
      <c r="F15" s="134">
        <v>303510</v>
      </c>
      <c r="G15" s="135">
        <v>10</v>
      </c>
      <c r="H15" s="135">
        <v>289920</v>
      </c>
      <c r="I15" s="135">
        <v>302</v>
      </c>
      <c r="J15" s="135">
        <v>960</v>
      </c>
    </row>
    <row r="16" spans="1:10" ht="21" customHeight="1">
      <c r="A16" s="43">
        <v>6</v>
      </c>
      <c r="B16" s="133" t="s">
        <v>771</v>
      </c>
      <c r="C16" s="135">
        <v>5</v>
      </c>
      <c r="D16" s="135">
        <v>110</v>
      </c>
      <c r="E16" s="200">
        <v>302</v>
      </c>
      <c r="F16" s="134">
        <v>33220</v>
      </c>
      <c r="G16" s="135">
        <v>10</v>
      </c>
      <c r="H16" s="135">
        <v>32012</v>
      </c>
      <c r="I16" s="135">
        <v>302</v>
      </c>
      <c r="J16" s="135">
        <v>106</v>
      </c>
    </row>
    <row r="17" spans="1:10" ht="21" customHeight="1">
      <c r="A17" s="43">
        <v>7</v>
      </c>
      <c r="B17" s="133" t="s">
        <v>772</v>
      </c>
      <c r="C17" s="135">
        <v>20</v>
      </c>
      <c r="D17" s="135">
        <v>2200</v>
      </c>
      <c r="E17" s="200">
        <v>302</v>
      </c>
      <c r="F17" s="134">
        <v>664400</v>
      </c>
      <c r="G17" s="135">
        <v>16</v>
      </c>
      <c r="H17" s="135">
        <v>191468</v>
      </c>
      <c r="I17" s="135">
        <v>302</v>
      </c>
      <c r="J17" s="135">
        <v>634</v>
      </c>
    </row>
    <row r="18" spans="1:10" ht="21" customHeight="1">
      <c r="A18" s="43">
        <v>8</v>
      </c>
      <c r="B18" s="133" t="s">
        <v>773</v>
      </c>
      <c r="C18" s="135">
        <v>0</v>
      </c>
      <c r="D18" s="135">
        <v>0</v>
      </c>
      <c r="E18" s="200">
        <v>302</v>
      </c>
      <c r="F18" s="134">
        <v>0</v>
      </c>
      <c r="G18" s="135">
        <v>0</v>
      </c>
      <c r="H18" s="135">
        <v>0</v>
      </c>
      <c r="I18" s="135">
        <v>302</v>
      </c>
      <c r="J18" s="135">
        <v>0</v>
      </c>
    </row>
    <row r="19" spans="1:10" ht="21" customHeight="1">
      <c r="A19" s="43">
        <v>9</v>
      </c>
      <c r="B19" s="133" t="s">
        <v>774</v>
      </c>
      <c r="C19" s="135">
        <v>23</v>
      </c>
      <c r="D19" s="135">
        <v>630</v>
      </c>
      <c r="E19" s="200">
        <v>302</v>
      </c>
      <c r="F19" s="134">
        <v>190260</v>
      </c>
      <c r="G19" s="135">
        <v>28</v>
      </c>
      <c r="H19" s="135">
        <v>126538</v>
      </c>
      <c r="I19" s="135">
        <v>302</v>
      </c>
      <c r="J19" s="135">
        <v>419</v>
      </c>
    </row>
    <row r="20" spans="1:10" ht="21" customHeight="1">
      <c r="A20" s="43">
        <v>10</v>
      </c>
      <c r="B20" s="133" t="s">
        <v>775</v>
      </c>
      <c r="C20" s="135">
        <v>0</v>
      </c>
      <c r="D20" s="135">
        <v>0</v>
      </c>
      <c r="E20" s="200">
        <v>302</v>
      </c>
      <c r="F20" s="134">
        <v>0</v>
      </c>
      <c r="G20" s="135">
        <v>0</v>
      </c>
      <c r="H20" s="135">
        <v>0</v>
      </c>
      <c r="I20" s="135">
        <v>302</v>
      </c>
      <c r="J20" s="135">
        <v>0</v>
      </c>
    </row>
    <row r="21" spans="1:10" ht="21" customHeight="1">
      <c r="A21" s="43">
        <v>11</v>
      </c>
      <c r="B21" s="133" t="s">
        <v>776</v>
      </c>
      <c r="C21" s="135">
        <v>0</v>
      </c>
      <c r="D21" s="135">
        <v>0</v>
      </c>
      <c r="E21" s="200">
        <v>302</v>
      </c>
      <c r="F21" s="134">
        <v>0</v>
      </c>
      <c r="G21" s="135">
        <v>0</v>
      </c>
      <c r="H21" s="135">
        <v>0</v>
      </c>
      <c r="I21" s="135">
        <v>302</v>
      </c>
      <c r="J21" s="135">
        <v>0</v>
      </c>
    </row>
    <row r="22" spans="1:10" ht="21" customHeight="1">
      <c r="A22" s="43">
        <v>12</v>
      </c>
      <c r="B22" s="133" t="s">
        <v>777</v>
      </c>
      <c r="C22" s="135">
        <v>0</v>
      </c>
      <c r="D22" s="135">
        <v>0</v>
      </c>
      <c r="E22" s="200">
        <v>302</v>
      </c>
      <c r="F22" s="134">
        <v>0</v>
      </c>
      <c r="G22" s="135">
        <v>0</v>
      </c>
      <c r="H22" s="135">
        <v>0</v>
      </c>
      <c r="I22" s="135">
        <v>302</v>
      </c>
      <c r="J22" s="135">
        <v>0</v>
      </c>
    </row>
    <row r="23" spans="1:10" ht="21" customHeight="1">
      <c r="A23" s="43">
        <v>13</v>
      </c>
      <c r="B23" s="133" t="s">
        <v>778</v>
      </c>
      <c r="C23" s="135">
        <v>4</v>
      </c>
      <c r="D23" s="135">
        <v>205</v>
      </c>
      <c r="E23" s="200">
        <v>302</v>
      </c>
      <c r="F23" s="134">
        <v>61910</v>
      </c>
      <c r="G23" s="135">
        <v>4</v>
      </c>
      <c r="H23" s="135">
        <v>35938</v>
      </c>
      <c r="I23" s="135">
        <v>302</v>
      </c>
      <c r="J23" s="135">
        <v>119</v>
      </c>
    </row>
    <row r="24" spans="1:15" s="210" customFormat="1" ht="21" customHeight="1">
      <c r="A24" s="1432" t="s">
        <v>13</v>
      </c>
      <c r="B24" s="1434"/>
      <c r="C24" s="936">
        <f>SUM(C11:C23)</f>
        <v>64</v>
      </c>
      <c r="D24" s="936">
        <f>SUM(D11:D23)</f>
        <v>4150</v>
      </c>
      <c r="E24" s="936" t="s">
        <v>7</v>
      </c>
      <c r="F24" s="936">
        <f>SUM(F11:F23)</f>
        <v>1253300</v>
      </c>
      <c r="G24" s="936">
        <f>SUM(G11:G23)</f>
        <v>68</v>
      </c>
      <c r="H24" s="936">
        <f>SUM(H11:H23)</f>
        <v>675876</v>
      </c>
      <c r="I24" s="936" t="s">
        <v>7</v>
      </c>
      <c r="J24" s="936">
        <f>SUM(J11:J23)</f>
        <v>2238</v>
      </c>
      <c r="L24" s="206"/>
      <c r="M24" s="206"/>
      <c r="N24" s="206"/>
      <c r="O24" s="206"/>
    </row>
    <row r="25" spans="1:10" ht="16.5">
      <c r="A25" s="211"/>
      <c r="B25" s="212"/>
      <c r="C25" s="212"/>
      <c r="D25" s="213"/>
      <c r="E25" s="213"/>
      <c r="F25" s="213"/>
      <c r="G25" s="213"/>
      <c r="H25" s="213"/>
      <c r="I25" s="213"/>
      <c r="J25" s="213"/>
    </row>
    <row r="26" spans="1:10" ht="58.5" customHeight="1">
      <c r="A26" s="1435" t="s">
        <v>794</v>
      </c>
      <c r="B26" s="1435"/>
      <c r="C26" s="214"/>
      <c r="D26" s="215"/>
      <c r="E26" s="215"/>
      <c r="F26" s="216"/>
      <c r="G26" s="216"/>
      <c r="H26" s="1436" t="s">
        <v>741</v>
      </c>
      <c r="I26" s="1436"/>
      <c r="J26" s="1436"/>
    </row>
    <row r="28" spans="1:10" ht="16.5">
      <c r="A28" s="1431"/>
      <c r="B28" s="1431"/>
      <c r="C28" s="1431"/>
      <c r="D28" s="1431"/>
      <c r="E28" s="1431"/>
      <c r="F28" s="1431"/>
      <c r="G28" s="1431"/>
      <c r="H28" s="1431"/>
      <c r="I28" s="1431"/>
      <c r="J28" s="1431"/>
    </row>
    <row r="30" spans="1:10" ht="16.5">
      <c r="A30" s="1431"/>
      <c r="B30" s="1431"/>
      <c r="C30" s="1431"/>
      <c r="D30" s="1431"/>
      <c r="E30" s="1431"/>
      <c r="F30" s="1431"/>
      <c r="G30" s="1431"/>
      <c r="H30" s="1431"/>
      <c r="I30" s="1431"/>
      <c r="J30" s="1431"/>
    </row>
  </sheetData>
  <sheetProtection/>
  <mergeCells count="15">
    <mergeCell ref="E1:I1"/>
    <mergeCell ref="A2:J2"/>
    <mergeCell ref="A3:J3"/>
    <mergeCell ref="A4:J4"/>
    <mergeCell ref="A7:C7"/>
    <mergeCell ref="H7:J7"/>
    <mergeCell ref="A28:J28"/>
    <mergeCell ref="A30:J30"/>
    <mergeCell ref="A8:A9"/>
    <mergeCell ref="B8:B9"/>
    <mergeCell ref="C8:F8"/>
    <mergeCell ref="G8:J8"/>
    <mergeCell ref="A24:B24"/>
    <mergeCell ref="A26:B26"/>
    <mergeCell ref="H26:J26"/>
  </mergeCells>
  <printOptions horizontalCentered="1"/>
  <pageMargins left="0.7" right="0.2" top="0.25" bottom="0.25" header="0.2" footer="0.2"/>
  <pageSetup horizontalDpi="600" verticalDpi="600" orientation="landscape" paperSize="9" scale="95" r:id="rId1"/>
  <headerFooter>
    <oddFooter>&amp;C17</oddFooter>
  </headerFooter>
</worksheet>
</file>

<file path=xl/worksheets/sheet18.xml><?xml version="1.0" encoding="utf-8"?>
<worksheet xmlns="http://schemas.openxmlformats.org/spreadsheetml/2006/main" xmlns:r="http://schemas.openxmlformats.org/officeDocument/2006/relationships">
  <sheetPr>
    <tabColor rgb="FF00B050"/>
  </sheetPr>
  <dimension ref="A1:J27"/>
  <sheetViews>
    <sheetView view="pageBreakPreview" zoomScale="120" zoomScaleSheetLayoutView="120" zoomScalePageLayoutView="0" workbookViewId="0" topLeftCell="A6">
      <selection activeCell="A4" sqref="A4:J4"/>
    </sheetView>
  </sheetViews>
  <sheetFormatPr defaultColWidth="9.140625" defaultRowHeight="12.75"/>
  <cols>
    <col min="1" max="1" width="7.421875" style="217" customWidth="1"/>
    <col min="2" max="2" width="17.140625" style="217" customWidth="1"/>
    <col min="3" max="3" width="11.00390625" style="218" customWidth="1"/>
    <col min="4" max="4" width="10.00390625" style="217" customWidth="1"/>
    <col min="5" max="5" width="13.140625" style="217" customWidth="1"/>
    <col min="6" max="6" width="15.140625" style="217" customWidth="1"/>
    <col min="7" max="7" width="13.28125" style="217" customWidth="1"/>
    <col min="8" max="8" width="14.7109375" style="217" customWidth="1"/>
    <col min="9" max="9" width="16.7109375" style="217" customWidth="1"/>
    <col min="10" max="10" width="19.28125" style="217" customWidth="1"/>
    <col min="11" max="16384" width="9.140625" style="217" customWidth="1"/>
  </cols>
  <sheetData>
    <row r="1" spans="5:10" ht="15">
      <c r="E1" s="1450"/>
      <c r="F1" s="1450"/>
      <c r="G1" s="1450"/>
      <c r="H1" s="1450"/>
      <c r="I1" s="1450"/>
      <c r="J1" s="219" t="s">
        <v>308</v>
      </c>
    </row>
    <row r="2" spans="1:10" ht="18.75">
      <c r="A2" s="1451" t="s">
        <v>0</v>
      </c>
      <c r="B2" s="1451"/>
      <c r="C2" s="1451"/>
      <c r="D2" s="1451"/>
      <c r="E2" s="1451"/>
      <c r="F2" s="1451"/>
      <c r="G2" s="1451"/>
      <c r="H2" s="1451"/>
      <c r="I2" s="1451"/>
      <c r="J2" s="1451"/>
    </row>
    <row r="3" spans="1:10" ht="20.25">
      <c r="A3" s="1452" t="s">
        <v>636</v>
      </c>
      <c r="B3" s="1452"/>
      <c r="C3" s="1452"/>
      <c r="D3" s="1452"/>
      <c r="E3" s="1452"/>
      <c r="F3" s="1452"/>
      <c r="G3" s="1452"/>
      <c r="H3" s="1452"/>
      <c r="I3" s="1452"/>
      <c r="J3" s="1452"/>
    </row>
    <row r="4" spans="1:10" ht="31.5" customHeight="1">
      <c r="A4" s="1453" t="s">
        <v>804</v>
      </c>
      <c r="B4" s="1453"/>
      <c r="C4" s="1453"/>
      <c r="D4" s="1453"/>
      <c r="E4" s="1453"/>
      <c r="F4" s="1453"/>
      <c r="G4" s="1453"/>
      <c r="H4" s="1453"/>
      <c r="I4" s="1453"/>
      <c r="J4" s="1453"/>
    </row>
    <row r="5" ht="0.75" customHeight="1"/>
    <row r="6" spans="1:10" ht="15">
      <c r="A6" s="1454" t="s">
        <v>765</v>
      </c>
      <c r="B6" s="1454"/>
      <c r="C6" s="1454"/>
      <c r="H6" s="1455" t="s">
        <v>795</v>
      </c>
      <c r="I6" s="1455"/>
      <c r="J6" s="1455"/>
    </row>
    <row r="7" spans="1:10" s="220" customFormat="1" ht="16.5">
      <c r="A7" s="1444" t="s">
        <v>2</v>
      </c>
      <c r="B7" s="1444" t="s">
        <v>3</v>
      </c>
      <c r="C7" s="1445" t="s">
        <v>800</v>
      </c>
      <c r="D7" s="1446"/>
      <c r="E7" s="1446"/>
      <c r="F7" s="1447"/>
      <c r="G7" s="1445" t="s">
        <v>91</v>
      </c>
      <c r="H7" s="1446"/>
      <c r="I7" s="1446"/>
      <c r="J7" s="1447"/>
    </row>
    <row r="8" spans="1:10" s="220" customFormat="1" ht="61.5" customHeight="1">
      <c r="A8" s="1444"/>
      <c r="B8" s="1444"/>
      <c r="C8" s="969" t="s">
        <v>155</v>
      </c>
      <c r="D8" s="969" t="s">
        <v>11</v>
      </c>
      <c r="E8" s="970" t="s">
        <v>796</v>
      </c>
      <c r="F8" s="970" t="s">
        <v>164</v>
      </c>
      <c r="G8" s="969" t="s">
        <v>155</v>
      </c>
      <c r="H8" s="971" t="s">
        <v>12</v>
      </c>
      <c r="I8" s="972" t="s">
        <v>790</v>
      </c>
      <c r="J8" s="969" t="s">
        <v>791</v>
      </c>
    </row>
    <row r="9" spans="1:10" s="220" customFormat="1" ht="16.5">
      <c r="A9" s="222">
        <v>1</v>
      </c>
      <c r="B9" s="222">
        <v>2</v>
      </c>
      <c r="C9" s="221">
        <v>3</v>
      </c>
      <c r="D9" s="222">
        <v>4</v>
      </c>
      <c r="E9" s="222">
        <v>5</v>
      </c>
      <c r="F9" s="223">
        <v>6</v>
      </c>
      <c r="G9" s="222">
        <v>7</v>
      </c>
      <c r="H9" s="224">
        <v>8</v>
      </c>
      <c r="I9" s="222">
        <v>9</v>
      </c>
      <c r="J9" s="222">
        <v>10</v>
      </c>
    </row>
    <row r="10" spans="1:10" s="220" customFormat="1" ht="21.75" customHeight="1">
      <c r="A10" s="225">
        <v>1</v>
      </c>
      <c r="B10" s="226" t="s">
        <v>766</v>
      </c>
      <c r="C10" s="228">
        <v>0</v>
      </c>
      <c r="D10" s="228">
        <v>0</v>
      </c>
      <c r="E10" s="225">
        <v>42</v>
      </c>
      <c r="F10" s="228">
        <v>0</v>
      </c>
      <c r="G10" s="228">
        <v>0</v>
      </c>
      <c r="H10" s="228">
        <v>0</v>
      </c>
      <c r="I10" s="225">
        <v>42</v>
      </c>
      <c r="J10" s="228">
        <v>0</v>
      </c>
    </row>
    <row r="11" spans="1:10" s="220" customFormat="1" ht="21.75" customHeight="1">
      <c r="A11" s="225">
        <v>2</v>
      </c>
      <c r="B11" s="226" t="s">
        <v>767</v>
      </c>
      <c r="C11" s="227">
        <v>1372</v>
      </c>
      <c r="D11" s="228">
        <v>53676</v>
      </c>
      <c r="E11" s="225">
        <v>42</v>
      </c>
      <c r="F11" s="228">
        <v>2254392</v>
      </c>
      <c r="G11" s="227">
        <v>1372</v>
      </c>
      <c r="H11" s="227">
        <v>499392</v>
      </c>
      <c r="I11" s="225">
        <v>42</v>
      </c>
      <c r="J11" s="243">
        <v>11890</v>
      </c>
    </row>
    <row r="12" spans="1:10" s="220" customFormat="1" ht="21.75" customHeight="1">
      <c r="A12" s="225">
        <v>3</v>
      </c>
      <c r="B12" s="226" t="s">
        <v>768</v>
      </c>
      <c r="C12" s="227">
        <v>1724</v>
      </c>
      <c r="D12" s="228">
        <v>83967</v>
      </c>
      <c r="E12" s="225">
        <v>42</v>
      </c>
      <c r="F12" s="228">
        <v>3526614</v>
      </c>
      <c r="G12" s="227">
        <v>1738</v>
      </c>
      <c r="H12" s="227">
        <v>3576006</v>
      </c>
      <c r="I12" s="225">
        <v>42</v>
      </c>
      <c r="J12" s="243">
        <v>85143</v>
      </c>
    </row>
    <row r="13" spans="1:10" s="231" customFormat="1" ht="21.75" customHeight="1">
      <c r="A13" s="229">
        <v>4</v>
      </c>
      <c r="B13" s="230" t="s">
        <v>769</v>
      </c>
      <c r="C13" s="227">
        <v>0</v>
      </c>
      <c r="D13" s="228">
        <v>0</v>
      </c>
      <c r="E13" s="225">
        <v>42</v>
      </c>
      <c r="F13" s="228">
        <v>0</v>
      </c>
      <c r="G13" s="227">
        <v>0</v>
      </c>
      <c r="H13" s="227">
        <v>0</v>
      </c>
      <c r="I13" s="225">
        <v>42</v>
      </c>
      <c r="J13" s="243">
        <v>0</v>
      </c>
    </row>
    <row r="14" spans="1:10" s="220" customFormat="1" ht="21.75" customHeight="1">
      <c r="A14" s="225">
        <v>5</v>
      </c>
      <c r="B14" s="226" t="s">
        <v>770</v>
      </c>
      <c r="C14" s="227">
        <v>0</v>
      </c>
      <c r="D14" s="228">
        <v>0</v>
      </c>
      <c r="E14" s="225">
        <v>42</v>
      </c>
      <c r="F14" s="228">
        <v>0</v>
      </c>
      <c r="G14" s="227">
        <v>0</v>
      </c>
      <c r="H14" s="227">
        <v>0</v>
      </c>
      <c r="I14" s="225">
        <v>42</v>
      </c>
      <c r="J14" s="243">
        <v>0</v>
      </c>
    </row>
    <row r="15" spans="1:10" s="220" customFormat="1" ht="21.75" customHeight="1">
      <c r="A15" s="225">
        <v>6</v>
      </c>
      <c r="B15" s="226" t="s">
        <v>771</v>
      </c>
      <c r="C15" s="227">
        <v>0</v>
      </c>
      <c r="D15" s="228">
        <v>0</v>
      </c>
      <c r="E15" s="225">
        <v>42</v>
      </c>
      <c r="F15" s="228">
        <v>0</v>
      </c>
      <c r="G15" s="227">
        <v>0</v>
      </c>
      <c r="H15" s="227">
        <v>0</v>
      </c>
      <c r="I15" s="225">
        <v>42</v>
      </c>
      <c r="J15" s="243">
        <v>0</v>
      </c>
    </row>
    <row r="16" spans="1:10" s="220" customFormat="1" ht="21.75" customHeight="1">
      <c r="A16" s="225">
        <v>7</v>
      </c>
      <c r="B16" s="226" t="s">
        <v>772</v>
      </c>
      <c r="C16" s="227">
        <v>0</v>
      </c>
      <c r="D16" s="228">
        <v>0</v>
      </c>
      <c r="E16" s="225">
        <v>42</v>
      </c>
      <c r="F16" s="228">
        <v>0</v>
      </c>
      <c r="G16" s="227">
        <v>0</v>
      </c>
      <c r="H16" s="227">
        <v>0</v>
      </c>
      <c r="I16" s="225">
        <v>42</v>
      </c>
      <c r="J16" s="243">
        <v>0</v>
      </c>
    </row>
    <row r="17" spans="1:10" s="220" customFormat="1" ht="21.75" customHeight="1">
      <c r="A17" s="225">
        <v>8</v>
      </c>
      <c r="B17" s="226" t="s">
        <v>773</v>
      </c>
      <c r="C17" s="227">
        <v>2592</v>
      </c>
      <c r="D17" s="228">
        <v>106997</v>
      </c>
      <c r="E17" s="225">
        <v>42</v>
      </c>
      <c r="F17" s="228">
        <v>4493874</v>
      </c>
      <c r="G17" s="227">
        <v>2592</v>
      </c>
      <c r="H17" s="227">
        <v>973476</v>
      </c>
      <c r="I17" s="225">
        <v>42</v>
      </c>
      <c r="J17" s="243">
        <v>23178</v>
      </c>
    </row>
    <row r="18" spans="1:10" s="220" customFormat="1" ht="21.75" customHeight="1">
      <c r="A18" s="225">
        <v>9</v>
      </c>
      <c r="B18" s="226" t="s">
        <v>774</v>
      </c>
      <c r="C18" s="227">
        <v>628</v>
      </c>
      <c r="D18" s="228">
        <v>43546</v>
      </c>
      <c r="E18" s="225">
        <v>42</v>
      </c>
      <c r="F18" s="228">
        <v>1828932</v>
      </c>
      <c r="G18" s="227">
        <v>1168</v>
      </c>
      <c r="H18" s="227">
        <v>357822</v>
      </c>
      <c r="I18" s="225">
        <v>42</v>
      </c>
      <c r="J18" s="243">
        <v>8520</v>
      </c>
    </row>
    <row r="19" spans="1:10" s="220" customFormat="1" ht="21.75" customHeight="1">
      <c r="A19" s="225">
        <v>10</v>
      </c>
      <c r="B19" s="226" t="s">
        <v>775</v>
      </c>
      <c r="C19" s="227">
        <v>2134</v>
      </c>
      <c r="D19" s="227">
        <v>91971</v>
      </c>
      <c r="E19" s="894">
        <v>42</v>
      </c>
      <c r="F19" s="227">
        <v>3862782</v>
      </c>
      <c r="G19" s="227">
        <v>2134</v>
      </c>
      <c r="H19" s="227">
        <v>1232829</v>
      </c>
      <c r="I19" s="894">
        <v>42</v>
      </c>
      <c r="J19" s="244">
        <v>29353</v>
      </c>
    </row>
    <row r="20" spans="1:10" s="853" customFormat="1" ht="21.75" customHeight="1">
      <c r="A20" s="869">
        <v>11</v>
      </c>
      <c r="B20" s="871" t="s">
        <v>776</v>
      </c>
      <c r="C20" s="868">
        <v>2717</v>
      </c>
      <c r="D20" s="870">
        <v>91880</v>
      </c>
      <c r="E20" s="869">
        <v>42</v>
      </c>
      <c r="F20" s="870">
        <v>3858960</v>
      </c>
      <c r="G20" s="227">
        <v>2156</v>
      </c>
      <c r="H20" s="227">
        <v>3666012</v>
      </c>
      <c r="I20" s="894">
        <v>42</v>
      </c>
      <c r="J20" s="227">
        <v>87286</v>
      </c>
    </row>
    <row r="21" spans="1:10" s="220" customFormat="1" ht="21.75" customHeight="1">
      <c r="A21" s="225">
        <v>12</v>
      </c>
      <c r="B21" s="226" t="s">
        <v>777</v>
      </c>
      <c r="C21" s="228">
        <v>926</v>
      </c>
      <c r="D21" s="228">
        <v>90832</v>
      </c>
      <c r="E21" s="225">
        <v>42</v>
      </c>
      <c r="F21" s="228">
        <v>3814944</v>
      </c>
      <c r="G21" s="227">
        <v>926</v>
      </c>
      <c r="H21" s="227">
        <v>3738756</v>
      </c>
      <c r="I21" s="225">
        <v>42</v>
      </c>
      <c r="J21" s="244">
        <v>89018</v>
      </c>
    </row>
    <row r="22" spans="1:10" s="220" customFormat="1" ht="21.75" customHeight="1">
      <c r="A22" s="225">
        <v>13</v>
      </c>
      <c r="B22" s="226" t="s">
        <v>778</v>
      </c>
      <c r="C22" s="228">
        <v>1350</v>
      </c>
      <c r="D22" s="228">
        <v>143223</v>
      </c>
      <c r="E22" s="225">
        <v>42</v>
      </c>
      <c r="F22" s="228">
        <v>6015366</v>
      </c>
      <c r="G22" s="227">
        <v>1350</v>
      </c>
      <c r="H22" s="227">
        <v>6015366</v>
      </c>
      <c r="I22" s="225">
        <v>42</v>
      </c>
      <c r="J22" s="244">
        <v>143223</v>
      </c>
    </row>
    <row r="23" spans="1:10" s="232" customFormat="1" ht="21.75" customHeight="1">
      <c r="A23" s="1445" t="s">
        <v>779</v>
      </c>
      <c r="B23" s="1447"/>
      <c r="C23" s="973">
        <f>SUM(C10:C22)</f>
        <v>13443</v>
      </c>
      <c r="D23" s="973">
        <f>SUM(D10:D22)</f>
        <v>706092</v>
      </c>
      <c r="E23" s="969" t="s">
        <v>7</v>
      </c>
      <c r="F23" s="973">
        <f>SUM(F10:F22)</f>
        <v>29655864</v>
      </c>
      <c r="G23" s="973">
        <f>SUM(G10:G22)</f>
        <v>13436</v>
      </c>
      <c r="H23" s="973">
        <f>SUM(H10:H22)</f>
        <v>20059659</v>
      </c>
      <c r="I23" s="969" t="s">
        <v>7</v>
      </c>
      <c r="J23" s="974">
        <f>SUM(J10:J22)</f>
        <v>477611</v>
      </c>
    </row>
    <row r="24" spans="1:10" ht="12" customHeight="1">
      <c r="A24" s="233"/>
      <c r="B24" s="234"/>
      <c r="C24" s="235"/>
      <c r="D24" s="236"/>
      <c r="E24" s="236"/>
      <c r="F24" s="236"/>
      <c r="G24" s="236"/>
      <c r="H24" s="236"/>
      <c r="I24" s="236"/>
      <c r="J24" s="236"/>
    </row>
    <row r="25" spans="1:10" ht="60" customHeight="1">
      <c r="A25" s="1448" t="s">
        <v>786</v>
      </c>
      <c r="B25" s="1448"/>
      <c r="C25" s="237"/>
      <c r="D25" s="238"/>
      <c r="E25" s="238"/>
      <c r="F25" s="239"/>
      <c r="G25" s="239"/>
      <c r="H25" s="1449" t="s">
        <v>741</v>
      </c>
      <c r="I25" s="1449"/>
      <c r="J25" s="1449"/>
    </row>
    <row r="27" spans="1:10" ht="13.5">
      <c r="A27" s="1443"/>
      <c r="B27" s="1443"/>
      <c r="C27" s="1443"/>
      <c r="D27" s="1443"/>
      <c r="E27" s="1443"/>
      <c r="F27" s="1443"/>
      <c r="G27" s="1443"/>
      <c r="H27" s="1443"/>
      <c r="I27" s="1443"/>
      <c r="J27" s="1443"/>
    </row>
  </sheetData>
  <sheetProtection/>
  <mergeCells count="14">
    <mergeCell ref="E1:I1"/>
    <mergeCell ref="A2:J2"/>
    <mergeCell ref="A3:J3"/>
    <mergeCell ref="A4:J4"/>
    <mergeCell ref="A6:C6"/>
    <mergeCell ref="H6:J6"/>
    <mergeCell ref="A27:J27"/>
    <mergeCell ref="A7:A8"/>
    <mergeCell ref="B7:B8"/>
    <mergeCell ref="C7:F7"/>
    <mergeCell ref="G7:J7"/>
    <mergeCell ref="A23:B23"/>
    <mergeCell ref="A25:B25"/>
    <mergeCell ref="H25:J25"/>
  </mergeCells>
  <printOptions horizontalCentered="1"/>
  <pageMargins left="0.7" right="0.2" top="0.2" bottom="0.2" header="0.2" footer="0.2"/>
  <pageSetup horizontalDpi="600" verticalDpi="600" orientation="landscape" paperSize="9" scale="95" r:id="rId1"/>
  <headerFooter>
    <oddFooter>&amp;C18</oddFooter>
  </headerFooter>
</worksheet>
</file>

<file path=xl/worksheets/sheet19.xml><?xml version="1.0" encoding="utf-8"?>
<worksheet xmlns="http://schemas.openxmlformats.org/spreadsheetml/2006/main" xmlns:r="http://schemas.openxmlformats.org/officeDocument/2006/relationships">
  <sheetPr>
    <tabColor rgb="FF00B050"/>
  </sheetPr>
  <dimension ref="A1:J30"/>
  <sheetViews>
    <sheetView view="pageBreakPreview" zoomScaleSheetLayoutView="100" zoomScalePageLayoutView="0" workbookViewId="0" topLeftCell="A17">
      <selection activeCell="A4" sqref="A4:J4"/>
    </sheetView>
  </sheetViews>
  <sheetFormatPr defaultColWidth="9.140625" defaultRowHeight="12.75"/>
  <cols>
    <col min="1" max="1" width="7.421875" style="68" customWidth="1"/>
    <col min="2" max="2" width="16.421875" style="68" customWidth="1"/>
    <col min="3" max="3" width="11.00390625" style="68" customWidth="1"/>
    <col min="4" max="4" width="10.00390625" style="68" customWidth="1"/>
    <col min="5" max="5" width="13.140625" style="68" customWidth="1"/>
    <col min="6" max="6" width="14.28125" style="68" customWidth="1"/>
    <col min="7" max="7" width="13.28125" style="68" customWidth="1"/>
    <col min="8" max="8" width="14.7109375" style="68" customWidth="1"/>
    <col min="9" max="9" width="16.28125" style="68" customWidth="1"/>
    <col min="10" max="10" width="19.28125" style="68" customWidth="1"/>
    <col min="11" max="16384" width="9.140625" style="68" customWidth="1"/>
  </cols>
  <sheetData>
    <row r="1" spans="5:10" s="58" customFormat="1" ht="12.75">
      <c r="E1" s="1284"/>
      <c r="F1" s="1284"/>
      <c r="G1" s="1284"/>
      <c r="H1" s="1284"/>
      <c r="I1" s="1284"/>
      <c r="J1" s="240" t="s">
        <v>370</v>
      </c>
    </row>
    <row r="2" spans="1:10" s="58" customFormat="1" ht="15">
      <c r="A2" s="1459" t="s">
        <v>0</v>
      </c>
      <c r="B2" s="1459"/>
      <c r="C2" s="1459"/>
      <c r="D2" s="1459"/>
      <c r="E2" s="1459"/>
      <c r="F2" s="1459"/>
      <c r="G2" s="1459"/>
      <c r="H2" s="1459"/>
      <c r="I2" s="1459"/>
      <c r="J2" s="1459"/>
    </row>
    <row r="3" spans="1:10" s="58" customFormat="1" ht="20.25">
      <c r="A3" s="1401" t="s">
        <v>636</v>
      </c>
      <c r="B3" s="1401"/>
      <c r="C3" s="1401"/>
      <c r="D3" s="1401"/>
      <c r="E3" s="1401"/>
      <c r="F3" s="1401"/>
      <c r="G3" s="1401"/>
      <c r="H3" s="1401"/>
      <c r="I3" s="1401"/>
      <c r="J3" s="1401"/>
    </row>
    <row r="4" spans="1:10" ht="18.75" customHeight="1">
      <c r="A4" s="1406" t="s">
        <v>805</v>
      </c>
      <c r="B4" s="1406"/>
      <c r="C4" s="1406"/>
      <c r="D4" s="1406"/>
      <c r="E4" s="1406"/>
      <c r="F4" s="1406"/>
      <c r="G4" s="1406"/>
      <c r="H4" s="1406"/>
      <c r="I4" s="1406"/>
      <c r="J4" s="1406"/>
    </row>
    <row r="5" spans="1:10" ht="13.5" customHeight="1">
      <c r="A5" s="60"/>
      <c r="B5" s="60"/>
      <c r="C5" s="60"/>
      <c r="D5" s="60"/>
      <c r="E5" s="60"/>
      <c r="F5" s="60"/>
      <c r="G5" s="60"/>
      <c r="H5" s="60"/>
      <c r="I5" s="60"/>
      <c r="J5" s="60"/>
    </row>
    <row r="6" ht="0.75" customHeight="1"/>
    <row r="7" spans="1:10" s="242" customFormat="1" ht="16.5" customHeight="1">
      <c r="A7" s="1460" t="s">
        <v>797</v>
      </c>
      <c r="B7" s="1460"/>
      <c r="C7" s="241"/>
      <c r="H7" s="1455" t="s">
        <v>795</v>
      </c>
      <c r="I7" s="1455"/>
      <c r="J7" s="1455"/>
    </row>
    <row r="8" spans="1:10" s="231" customFormat="1" ht="16.5" customHeight="1">
      <c r="A8" s="1444" t="s">
        <v>2</v>
      </c>
      <c r="B8" s="1444" t="s">
        <v>3</v>
      </c>
      <c r="C8" s="1445" t="s">
        <v>800</v>
      </c>
      <c r="D8" s="1446"/>
      <c r="E8" s="1446"/>
      <c r="F8" s="1447"/>
      <c r="G8" s="1444" t="s">
        <v>91</v>
      </c>
      <c r="H8" s="1444"/>
      <c r="I8" s="1444"/>
      <c r="J8" s="1444"/>
    </row>
    <row r="9" spans="1:10" s="231" customFormat="1" ht="67.5" customHeight="1">
      <c r="A9" s="1444"/>
      <c r="B9" s="1444"/>
      <c r="C9" s="969" t="s">
        <v>155</v>
      </c>
      <c r="D9" s="969" t="s">
        <v>11</v>
      </c>
      <c r="E9" s="969" t="s">
        <v>798</v>
      </c>
      <c r="F9" s="969" t="s">
        <v>164</v>
      </c>
      <c r="G9" s="969" t="s">
        <v>155</v>
      </c>
      <c r="H9" s="969" t="s">
        <v>12</v>
      </c>
      <c r="I9" s="969" t="s">
        <v>790</v>
      </c>
      <c r="J9" s="969" t="s">
        <v>791</v>
      </c>
    </row>
    <row r="10" spans="1:10" s="242" customFormat="1" ht="16.5">
      <c r="A10" s="221">
        <v>1</v>
      </c>
      <c r="B10" s="221">
        <v>2</v>
      </c>
      <c r="C10" s="221">
        <v>3</v>
      </c>
      <c r="D10" s="221">
        <v>4</v>
      </c>
      <c r="E10" s="221">
        <v>5</v>
      </c>
      <c r="F10" s="221">
        <v>6</v>
      </c>
      <c r="G10" s="221">
        <v>7</v>
      </c>
      <c r="H10" s="221">
        <v>8</v>
      </c>
      <c r="I10" s="221">
        <v>9</v>
      </c>
      <c r="J10" s="221">
        <v>10</v>
      </c>
    </row>
    <row r="11" spans="1:10" s="242" customFormat="1" ht="21.75" customHeight="1">
      <c r="A11" s="229">
        <v>1</v>
      </c>
      <c r="B11" s="230" t="s">
        <v>766</v>
      </c>
      <c r="C11" s="227">
        <v>0</v>
      </c>
      <c r="D11" s="227">
        <v>0</v>
      </c>
      <c r="E11" s="227">
        <v>42</v>
      </c>
      <c r="F11" s="243">
        <v>0</v>
      </c>
      <c r="G11" s="227">
        <v>0</v>
      </c>
      <c r="H11" s="227">
        <v>0</v>
      </c>
      <c r="I11" s="227">
        <v>42</v>
      </c>
      <c r="J11" s="244">
        <v>0</v>
      </c>
    </row>
    <row r="12" spans="1:10" s="242" customFormat="1" ht="21.75" customHeight="1">
      <c r="A12" s="229">
        <v>2</v>
      </c>
      <c r="B12" s="230" t="s">
        <v>767</v>
      </c>
      <c r="C12" s="227">
        <v>177</v>
      </c>
      <c r="D12" s="227">
        <v>47309</v>
      </c>
      <c r="E12" s="227">
        <v>42</v>
      </c>
      <c r="F12" s="244">
        <v>1986978</v>
      </c>
      <c r="G12" s="227">
        <v>177</v>
      </c>
      <c r="H12" s="227">
        <v>60622</v>
      </c>
      <c r="I12" s="227">
        <v>42</v>
      </c>
      <c r="J12" s="244">
        <v>1443</v>
      </c>
    </row>
    <row r="13" spans="1:10" s="242" customFormat="1" ht="21.75" customHeight="1">
      <c r="A13" s="229">
        <v>3</v>
      </c>
      <c r="B13" s="230" t="s">
        <v>768</v>
      </c>
      <c r="C13" s="227">
        <v>210</v>
      </c>
      <c r="D13" s="227">
        <v>80261</v>
      </c>
      <c r="E13" s="227">
        <v>42</v>
      </c>
      <c r="F13" s="227">
        <v>3370962</v>
      </c>
      <c r="G13" s="227">
        <v>286</v>
      </c>
      <c r="H13" s="227">
        <v>2486988</v>
      </c>
      <c r="I13" s="227">
        <v>42</v>
      </c>
      <c r="J13" s="227">
        <v>59214</v>
      </c>
    </row>
    <row r="14" spans="1:10" s="242" customFormat="1" ht="21.75" customHeight="1">
      <c r="A14" s="229">
        <v>4</v>
      </c>
      <c r="B14" s="230" t="s">
        <v>769</v>
      </c>
      <c r="C14" s="227">
        <v>0</v>
      </c>
      <c r="D14" s="227">
        <v>0</v>
      </c>
      <c r="E14" s="227">
        <v>42</v>
      </c>
      <c r="F14" s="227">
        <v>0</v>
      </c>
      <c r="G14" s="227">
        <v>0</v>
      </c>
      <c r="H14" s="227">
        <v>0</v>
      </c>
      <c r="I14" s="227">
        <v>42</v>
      </c>
      <c r="J14" s="227">
        <v>0</v>
      </c>
    </row>
    <row r="15" spans="1:10" s="242" customFormat="1" ht="21.75" customHeight="1">
      <c r="A15" s="229">
        <v>5</v>
      </c>
      <c r="B15" s="230" t="s">
        <v>770</v>
      </c>
      <c r="C15" s="227">
        <v>0</v>
      </c>
      <c r="D15" s="227">
        <v>0</v>
      </c>
      <c r="E15" s="227">
        <v>42</v>
      </c>
      <c r="F15" s="227">
        <v>0</v>
      </c>
      <c r="G15" s="227">
        <v>0</v>
      </c>
      <c r="H15" s="227">
        <v>0</v>
      </c>
      <c r="I15" s="227">
        <v>42</v>
      </c>
      <c r="J15" s="227">
        <v>0</v>
      </c>
    </row>
    <row r="16" spans="1:10" s="242" customFormat="1" ht="21.75" customHeight="1">
      <c r="A16" s="229">
        <v>6</v>
      </c>
      <c r="B16" s="230" t="s">
        <v>771</v>
      </c>
      <c r="C16" s="227">
        <v>0</v>
      </c>
      <c r="D16" s="227">
        <v>0</v>
      </c>
      <c r="E16" s="227">
        <v>42</v>
      </c>
      <c r="F16" s="227">
        <v>0</v>
      </c>
      <c r="G16" s="227">
        <v>0</v>
      </c>
      <c r="H16" s="227">
        <v>0</v>
      </c>
      <c r="I16" s="227">
        <v>42</v>
      </c>
      <c r="J16" s="227">
        <v>0</v>
      </c>
    </row>
    <row r="17" spans="1:10" s="242" customFormat="1" ht="21.75" customHeight="1">
      <c r="A17" s="229">
        <v>7</v>
      </c>
      <c r="B17" s="230" t="s">
        <v>772</v>
      </c>
      <c r="C17" s="227">
        <v>0</v>
      </c>
      <c r="D17" s="227">
        <v>0</v>
      </c>
      <c r="E17" s="227">
        <v>42</v>
      </c>
      <c r="F17" s="227">
        <v>0</v>
      </c>
      <c r="G17" s="227">
        <v>0</v>
      </c>
      <c r="H17" s="227">
        <v>0</v>
      </c>
      <c r="I17" s="227">
        <v>42</v>
      </c>
      <c r="J17" s="227">
        <v>0</v>
      </c>
    </row>
    <row r="18" spans="1:10" s="242" customFormat="1" ht="21.75" customHeight="1">
      <c r="A18" s="229">
        <v>8</v>
      </c>
      <c r="B18" s="230" t="s">
        <v>773</v>
      </c>
      <c r="C18" s="227">
        <v>845</v>
      </c>
      <c r="D18" s="227">
        <v>71654</v>
      </c>
      <c r="E18" s="227">
        <v>42</v>
      </c>
      <c r="F18" s="227">
        <v>3009468</v>
      </c>
      <c r="G18" s="227">
        <v>750</v>
      </c>
      <c r="H18" s="227">
        <v>134996</v>
      </c>
      <c r="I18" s="227">
        <v>42</v>
      </c>
      <c r="J18" s="244">
        <v>3214</v>
      </c>
    </row>
    <row r="19" spans="1:10" s="242" customFormat="1" ht="21.75" customHeight="1">
      <c r="A19" s="894">
        <v>9</v>
      </c>
      <c r="B19" s="230" t="s">
        <v>774</v>
      </c>
      <c r="C19" s="227">
        <v>435</v>
      </c>
      <c r="D19" s="227">
        <v>30023</v>
      </c>
      <c r="E19" s="227">
        <v>42</v>
      </c>
      <c r="F19" s="227">
        <v>1260966</v>
      </c>
      <c r="G19" s="227">
        <v>186</v>
      </c>
      <c r="H19" s="227">
        <v>38499</v>
      </c>
      <c r="I19" s="227">
        <v>42</v>
      </c>
      <c r="J19" s="244">
        <v>917</v>
      </c>
    </row>
    <row r="20" spans="1:10" s="242" customFormat="1" ht="21.75" customHeight="1">
      <c r="A20" s="229">
        <v>10</v>
      </c>
      <c r="B20" s="230" t="s">
        <v>775</v>
      </c>
      <c r="C20" s="227">
        <v>279</v>
      </c>
      <c r="D20" s="227">
        <v>42001</v>
      </c>
      <c r="E20" s="227">
        <v>42</v>
      </c>
      <c r="F20" s="244">
        <v>1764042</v>
      </c>
      <c r="G20" s="227">
        <v>279</v>
      </c>
      <c r="H20" s="227">
        <v>254515</v>
      </c>
      <c r="I20" s="227">
        <v>42</v>
      </c>
      <c r="J20" s="244">
        <v>6060</v>
      </c>
    </row>
    <row r="21" spans="1:10" s="854" customFormat="1" ht="21.75" customHeight="1">
      <c r="A21" s="864">
        <v>11</v>
      </c>
      <c r="B21" s="230" t="s">
        <v>776</v>
      </c>
      <c r="C21" s="227">
        <v>252</v>
      </c>
      <c r="D21" s="227">
        <v>63956</v>
      </c>
      <c r="E21" s="227">
        <v>42</v>
      </c>
      <c r="F21" s="244">
        <v>2686152</v>
      </c>
      <c r="G21" s="227">
        <v>252</v>
      </c>
      <c r="H21" s="227">
        <v>2551824</v>
      </c>
      <c r="I21" s="227">
        <v>42</v>
      </c>
      <c r="J21" s="244">
        <v>60758</v>
      </c>
    </row>
    <row r="22" spans="1:10" s="242" customFormat="1" ht="21.75" customHeight="1">
      <c r="A22" s="229">
        <v>12</v>
      </c>
      <c r="B22" s="230" t="s">
        <v>777</v>
      </c>
      <c r="C22" s="227">
        <v>326</v>
      </c>
      <c r="D22" s="227">
        <v>109721</v>
      </c>
      <c r="E22" s="227">
        <v>42</v>
      </c>
      <c r="F22" s="227">
        <v>4608282</v>
      </c>
      <c r="G22" s="227">
        <v>326</v>
      </c>
      <c r="H22" s="227">
        <v>4101426</v>
      </c>
      <c r="I22" s="227">
        <v>42</v>
      </c>
      <c r="J22" s="227">
        <v>97653</v>
      </c>
    </row>
    <row r="23" spans="1:10" s="242" customFormat="1" ht="21.75" customHeight="1">
      <c r="A23" s="229">
        <v>13</v>
      </c>
      <c r="B23" s="230" t="s">
        <v>778</v>
      </c>
      <c r="C23" s="243">
        <v>604</v>
      </c>
      <c r="D23" s="243">
        <v>106476</v>
      </c>
      <c r="E23" s="243">
        <v>42</v>
      </c>
      <c r="F23" s="243">
        <v>4471992</v>
      </c>
      <c r="G23" s="243">
        <v>604</v>
      </c>
      <c r="H23" s="243">
        <v>4471992</v>
      </c>
      <c r="I23" s="243">
        <v>42</v>
      </c>
      <c r="J23" s="243">
        <v>106476</v>
      </c>
    </row>
    <row r="24" spans="1:10" s="242" customFormat="1" ht="21.75" customHeight="1">
      <c r="A24" s="1444" t="s">
        <v>779</v>
      </c>
      <c r="B24" s="1444"/>
      <c r="C24" s="973">
        <f>SUM(C11:C23)</f>
        <v>3128</v>
      </c>
      <c r="D24" s="973">
        <f>SUM(D11:D23)</f>
        <v>551401</v>
      </c>
      <c r="E24" s="973" t="s">
        <v>7</v>
      </c>
      <c r="F24" s="974">
        <f>SUM(F11:F23)</f>
        <v>23158842</v>
      </c>
      <c r="G24" s="973">
        <f>SUM(G11:G23)</f>
        <v>2860</v>
      </c>
      <c r="H24" s="973">
        <f>SUM(H11:H23)</f>
        <v>14100862</v>
      </c>
      <c r="I24" s="973" t="s">
        <v>7</v>
      </c>
      <c r="J24" s="974">
        <f>SUM(J11:J23)</f>
        <v>335735</v>
      </c>
    </row>
    <row r="25" spans="1:10" s="242" customFormat="1" ht="16.5">
      <c r="A25" s="245"/>
      <c r="B25" s="246"/>
      <c r="C25" s="246"/>
      <c r="D25" s="247"/>
      <c r="E25" s="247"/>
      <c r="F25" s="247"/>
      <c r="G25" s="247"/>
      <c r="H25" s="247"/>
      <c r="I25" s="247"/>
      <c r="J25" s="247"/>
    </row>
    <row r="26" spans="1:10" s="242" customFormat="1" ht="61.5" customHeight="1">
      <c r="A26" s="1457" t="s">
        <v>794</v>
      </c>
      <c r="B26" s="1457"/>
      <c r="C26" s="237"/>
      <c r="D26" s="248"/>
      <c r="E26" s="248"/>
      <c r="F26" s="249"/>
      <c r="G26" s="249"/>
      <c r="H26" s="1458" t="s">
        <v>741</v>
      </c>
      <c r="I26" s="1458"/>
      <c r="J26" s="1458"/>
    </row>
    <row r="28" spans="1:10" ht="12.75">
      <c r="A28" s="1456"/>
      <c r="B28" s="1456"/>
      <c r="C28" s="1456"/>
      <c r="D28" s="1456"/>
      <c r="E28" s="1456"/>
      <c r="F28" s="1456"/>
      <c r="G28" s="1456"/>
      <c r="H28" s="1456"/>
      <c r="I28" s="1456"/>
      <c r="J28" s="1456"/>
    </row>
    <row r="30" spans="1:10" ht="12.75">
      <c r="A30" s="1456"/>
      <c r="B30" s="1456"/>
      <c r="C30" s="1456"/>
      <c r="D30" s="1456"/>
      <c r="E30" s="1456"/>
      <c r="F30" s="1456"/>
      <c r="G30" s="1456"/>
      <c r="H30" s="1456"/>
      <c r="I30" s="1456"/>
      <c r="J30" s="1456"/>
    </row>
  </sheetData>
  <sheetProtection/>
  <mergeCells count="15">
    <mergeCell ref="E1:I1"/>
    <mergeCell ref="A2:J2"/>
    <mergeCell ref="A3:J3"/>
    <mergeCell ref="A4:J4"/>
    <mergeCell ref="A7:B7"/>
    <mergeCell ref="H7:J7"/>
    <mergeCell ref="A28:J28"/>
    <mergeCell ref="A30:J30"/>
    <mergeCell ref="A8:A9"/>
    <mergeCell ref="B8:B9"/>
    <mergeCell ref="C8:F8"/>
    <mergeCell ref="G8:J8"/>
    <mergeCell ref="A24:B24"/>
    <mergeCell ref="A26:B26"/>
    <mergeCell ref="H26:J26"/>
  </mergeCells>
  <printOptions horizontalCentered="1"/>
  <pageMargins left="0.72" right="0.2" top="0.2" bottom="0.3" header="0.2" footer="0.2"/>
  <pageSetup horizontalDpi="600" verticalDpi="600" orientation="landscape" paperSize="9" scale="95" r:id="rId1"/>
  <headerFooter>
    <oddFooter>&amp;C19</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G69"/>
  <sheetViews>
    <sheetView zoomScaleSheetLayoutView="120" zoomScalePageLayoutView="0" workbookViewId="0" topLeftCell="A41">
      <selection activeCell="F4" sqref="F4"/>
    </sheetView>
  </sheetViews>
  <sheetFormatPr defaultColWidth="9.140625" defaultRowHeight="12.75"/>
  <cols>
    <col min="1" max="1" width="8.7109375" style="0" customWidth="1"/>
    <col min="2" max="2" width="11.7109375" style="0" customWidth="1"/>
    <col min="3" max="3" width="114.57421875" style="22" customWidth="1"/>
  </cols>
  <sheetData>
    <row r="1" spans="1:7" ht="21.75" customHeight="1">
      <c r="A1" s="1245" t="s">
        <v>478</v>
      </c>
      <c r="B1" s="1245"/>
      <c r="C1" s="1245"/>
      <c r="D1" s="1245"/>
      <c r="E1" s="19"/>
      <c r="F1" s="19"/>
      <c r="G1" s="19"/>
    </row>
    <row r="2" spans="1:3" ht="12.75">
      <c r="A2" s="1" t="s">
        <v>63</v>
      </c>
      <c r="B2" s="1" t="s">
        <v>479</v>
      </c>
      <c r="C2" s="1" t="s">
        <v>480</v>
      </c>
    </row>
    <row r="3" spans="1:3" s="30" customFormat="1" ht="12.75">
      <c r="A3" s="9">
        <v>1</v>
      </c>
      <c r="B3" s="28" t="s">
        <v>481</v>
      </c>
      <c r="C3" s="28" t="s">
        <v>653</v>
      </c>
    </row>
    <row r="4" spans="1:3" s="30" customFormat="1" ht="12.75">
      <c r="A4" s="9">
        <v>2</v>
      </c>
      <c r="B4" s="28" t="s">
        <v>482</v>
      </c>
      <c r="C4" s="28" t="s">
        <v>654</v>
      </c>
    </row>
    <row r="5" spans="1:3" s="30" customFormat="1" ht="12.75">
      <c r="A5" s="9">
        <v>3</v>
      </c>
      <c r="B5" s="28" t="s">
        <v>483</v>
      </c>
      <c r="C5" s="28" t="s">
        <v>655</v>
      </c>
    </row>
    <row r="6" spans="1:3" s="30" customFormat="1" ht="12.75">
      <c r="A6" s="9">
        <v>4</v>
      </c>
      <c r="B6" s="28" t="s">
        <v>722</v>
      </c>
      <c r="C6" s="28" t="s">
        <v>723</v>
      </c>
    </row>
    <row r="7" spans="1:3" s="30" customFormat="1" ht="12.75">
      <c r="A7" s="9">
        <v>5</v>
      </c>
      <c r="B7" s="28" t="s">
        <v>484</v>
      </c>
      <c r="C7" s="28" t="s">
        <v>656</v>
      </c>
    </row>
    <row r="8" spans="1:3" s="30" customFormat="1" ht="12.75">
      <c r="A8" s="9">
        <v>6</v>
      </c>
      <c r="B8" s="28" t="s">
        <v>485</v>
      </c>
      <c r="C8" s="28" t="s">
        <v>657</v>
      </c>
    </row>
    <row r="9" spans="1:3" s="30" customFormat="1" ht="12.75">
      <c r="A9" s="9">
        <v>7</v>
      </c>
      <c r="B9" s="28" t="s">
        <v>486</v>
      </c>
      <c r="C9" s="28" t="s">
        <v>658</v>
      </c>
    </row>
    <row r="10" spans="1:3" s="30" customFormat="1" ht="12.75">
      <c r="A10" s="9">
        <v>8</v>
      </c>
      <c r="B10" s="28" t="s">
        <v>487</v>
      </c>
      <c r="C10" s="28" t="s">
        <v>659</v>
      </c>
    </row>
    <row r="11" spans="1:3" s="30" customFormat="1" ht="12.75">
      <c r="A11" s="9">
        <v>9</v>
      </c>
      <c r="B11" s="28" t="s">
        <v>488</v>
      </c>
      <c r="C11" s="28" t="s">
        <v>660</v>
      </c>
    </row>
    <row r="12" spans="1:3" s="30" customFormat="1" ht="12.75">
      <c r="A12" s="9">
        <v>10</v>
      </c>
      <c r="B12" s="28" t="s">
        <v>489</v>
      </c>
      <c r="C12" s="28" t="s">
        <v>661</v>
      </c>
    </row>
    <row r="13" spans="1:3" s="30" customFormat="1" ht="12.75">
      <c r="A13" s="9">
        <v>11</v>
      </c>
      <c r="B13" s="28" t="s">
        <v>590</v>
      </c>
      <c r="C13" s="28" t="s">
        <v>591</v>
      </c>
    </row>
    <row r="14" spans="1:3" s="30" customFormat="1" ht="12.75">
      <c r="A14" s="9">
        <v>12</v>
      </c>
      <c r="B14" s="28" t="s">
        <v>490</v>
      </c>
      <c r="C14" s="28" t="s">
        <v>662</v>
      </c>
    </row>
    <row r="15" spans="1:3" s="30" customFormat="1" ht="12.75">
      <c r="A15" s="9">
        <v>13</v>
      </c>
      <c r="B15" s="28" t="s">
        <v>491</v>
      </c>
      <c r="C15" s="28" t="s">
        <v>663</v>
      </c>
    </row>
    <row r="16" spans="1:3" s="30" customFormat="1" ht="12.75">
      <c r="A16" s="9">
        <v>14</v>
      </c>
      <c r="B16" s="28" t="s">
        <v>492</v>
      </c>
      <c r="C16" s="28" t="s">
        <v>664</v>
      </c>
    </row>
    <row r="17" spans="1:3" s="30" customFormat="1" ht="12.75">
      <c r="A17" s="9">
        <v>15</v>
      </c>
      <c r="B17" s="28" t="s">
        <v>493</v>
      </c>
      <c r="C17" s="28" t="s">
        <v>665</v>
      </c>
    </row>
    <row r="18" spans="1:3" s="30" customFormat="1" ht="12.75">
      <c r="A18" s="9">
        <v>16</v>
      </c>
      <c r="B18" s="28" t="s">
        <v>494</v>
      </c>
      <c r="C18" s="28" t="s">
        <v>666</v>
      </c>
    </row>
    <row r="19" spans="1:3" s="30" customFormat="1" ht="12.75">
      <c r="A19" s="9">
        <v>17</v>
      </c>
      <c r="B19" s="28" t="s">
        <v>495</v>
      </c>
      <c r="C19" s="28" t="s">
        <v>667</v>
      </c>
    </row>
    <row r="20" spans="1:3" s="30" customFormat="1" ht="12.75">
      <c r="A20" s="9">
        <v>18</v>
      </c>
      <c r="B20" s="28" t="s">
        <v>496</v>
      </c>
      <c r="C20" s="28" t="s">
        <v>668</v>
      </c>
    </row>
    <row r="21" spans="1:3" s="30" customFormat="1" ht="12.75">
      <c r="A21" s="9">
        <v>19</v>
      </c>
      <c r="B21" s="28" t="s">
        <v>497</v>
      </c>
      <c r="C21" s="28" t="s">
        <v>669</v>
      </c>
    </row>
    <row r="22" spans="1:3" s="30" customFormat="1" ht="12.75">
      <c r="A22" s="9">
        <v>20</v>
      </c>
      <c r="B22" s="28" t="s">
        <v>498</v>
      </c>
      <c r="C22" s="28" t="s">
        <v>670</v>
      </c>
    </row>
    <row r="23" spans="1:3" s="30" customFormat="1" ht="12.75">
      <c r="A23" s="9">
        <v>21</v>
      </c>
      <c r="B23" s="28" t="s">
        <v>499</v>
      </c>
      <c r="C23" s="28" t="s">
        <v>671</v>
      </c>
    </row>
    <row r="24" spans="1:3" s="30" customFormat="1" ht="12.75">
      <c r="A24" s="9">
        <v>22</v>
      </c>
      <c r="B24" s="28" t="s">
        <v>500</v>
      </c>
      <c r="C24" s="28" t="s">
        <v>672</v>
      </c>
    </row>
    <row r="25" spans="1:3" s="30" customFormat="1" ht="12.75">
      <c r="A25" s="9">
        <v>23</v>
      </c>
      <c r="B25" s="28" t="s">
        <v>501</v>
      </c>
      <c r="C25" s="28" t="s">
        <v>673</v>
      </c>
    </row>
    <row r="26" spans="1:3" s="30" customFormat="1" ht="12.75">
      <c r="A26" s="9">
        <v>24</v>
      </c>
      <c r="B26" s="28" t="s">
        <v>502</v>
      </c>
      <c r="C26" s="28" t="s">
        <v>674</v>
      </c>
    </row>
    <row r="27" spans="1:3" s="30" customFormat="1" ht="12.75">
      <c r="A27" s="9">
        <v>25</v>
      </c>
      <c r="B27" s="28" t="s">
        <v>503</v>
      </c>
      <c r="C27" s="28" t="s">
        <v>675</v>
      </c>
    </row>
    <row r="28" spans="1:3" s="30" customFormat="1" ht="12.75">
      <c r="A28" s="9">
        <v>26</v>
      </c>
      <c r="B28" s="28" t="s">
        <v>504</v>
      </c>
      <c r="C28" s="28" t="s">
        <v>676</v>
      </c>
    </row>
    <row r="29" spans="1:3" s="30" customFormat="1" ht="12.75">
      <c r="A29" s="9">
        <v>27</v>
      </c>
      <c r="B29" s="28" t="s">
        <v>505</v>
      </c>
      <c r="C29" s="28" t="s">
        <v>677</v>
      </c>
    </row>
    <row r="30" spans="1:3" s="30" customFormat="1" ht="12.75">
      <c r="A30" s="9">
        <v>28</v>
      </c>
      <c r="B30" s="28" t="s">
        <v>506</v>
      </c>
      <c r="C30" s="28" t="s">
        <v>507</v>
      </c>
    </row>
    <row r="31" spans="1:3" s="30" customFormat="1" ht="12.75">
      <c r="A31" s="9">
        <v>29</v>
      </c>
      <c r="B31" s="28" t="s">
        <v>508</v>
      </c>
      <c r="C31" s="28" t="s">
        <v>509</v>
      </c>
    </row>
    <row r="32" spans="1:3" s="30" customFormat="1" ht="12.75">
      <c r="A32" s="9">
        <v>30</v>
      </c>
      <c r="B32" s="28" t="s">
        <v>510</v>
      </c>
      <c r="C32" s="28" t="s">
        <v>511</v>
      </c>
    </row>
    <row r="33" spans="1:3" s="30" customFormat="1" ht="12.75">
      <c r="A33" s="9">
        <v>31</v>
      </c>
      <c r="B33" s="28" t="s">
        <v>589</v>
      </c>
      <c r="C33" s="28" t="s">
        <v>588</v>
      </c>
    </row>
    <row r="34" spans="1:3" s="30" customFormat="1" ht="12.75">
      <c r="A34" s="9">
        <v>32</v>
      </c>
      <c r="B34" s="28" t="s">
        <v>621</v>
      </c>
      <c r="C34" s="28" t="s">
        <v>622</v>
      </c>
    </row>
    <row r="35" spans="1:3" s="30" customFormat="1" ht="12.75">
      <c r="A35" s="9">
        <v>33</v>
      </c>
      <c r="B35" s="28" t="s">
        <v>512</v>
      </c>
      <c r="C35" s="28" t="s">
        <v>513</v>
      </c>
    </row>
    <row r="36" spans="1:3" s="30" customFormat="1" ht="12.75">
      <c r="A36" s="9">
        <v>34</v>
      </c>
      <c r="B36" s="28" t="s">
        <v>514</v>
      </c>
      <c r="C36" s="28" t="s">
        <v>513</v>
      </c>
    </row>
    <row r="37" spans="1:3" s="30" customFormat="1" ht="12.75">
      <c r="A37" s="9">
        <v>35</v>
      </c>
      <c r="B37" s="28" t="s">
        <v>515</v>
      </c>
      <c r="C37" s="28" t="s">
        <v>516</v>
      </c>
    </row>
    <row r="38" spans="1:3" s="30" customFormat="1" ht="12.75">
      <c r="A38" s="9">
        <v>36</v>
      </c>
      <c r="B38" s="28" t="s">
        <v>517</v>
      </c>
      <c r="C38" s="28" t="s">
        <v>518</v>
      </c>
    </row>
    <row r="39" spans="1:3" s="30" customFormat="1" ht="12.75">
      <c r="A39" s="9">
        <v>37</v>
      </c>
      <c r="B39" s="28" t="s">
        <v>519</v>
      </c>
      <c r="C39" s="28" t="s">
        <v>520</v>
      </c>
    </row>
    <row r="40" spans="1:3" s="30" customFormat="1" ht="12.75">
      <c r="A40" s="9">
        <v>38</v>
      </c>
      <c r="B40" s="28" t="s">
        <v>521</v>
      </c>
      <c r="C40" s="28" t="s">
        <v>522</v>
      </c>
    </row>
    <row r="41" spans="1:3" s="30" customFormat="1" ht="12.75">
      <c r="A41" s="9">
        <v>39</v>
      </c>
      <c r="B41" s="28" t="s">
        <v>523</v>
      </c>
      <c r="C41" s="28" t="s">
        <v>524</v>
      </c>
    </row>
    <row r="42" spans="1:3" s="30" customFormat="1" ht="12.75">
      <c r="A42" s="9">
        <v>40</v>
      </c>
      <c r="B42" s="28" t="s">
        <v>525</v>
      </c>
      <c r="C42" s="28" t="s">
        <v>526</v>
      </c>
    </row>
    <row r="43" spans="1:3" s="30" customFormat="1" ht="12.75">
      <c r="A43" s="9">
        <v>41</v>
      </c>
      <c r="B43" s="28" t="s">
        <v>527</v>
      </c>
      <c r="C43" s="28" t="s">
        <v>528</v>
      </c>
    </row>
    <row r="44" spans="1:3" s="30" customFormat="1" ht="12.75">
      <c r="A44" s="9">
        <v>42</v>
      </c>
      <c r="B44" s="28" t="s">
        <v>529</v>
      </c>
      <c r="C44" s="28" t="s">
        <v>678</v>
      </c>
    </row>
    <row r="45" spans="1:3" s="30" customFormat="1" ht="12.75">
      <c r="A45" s="9">
        <v>43</v>
      </c>
      <c r="B45" s="28" t="s">
        <v>530</v>
      </c>
      <c r="C45" s="28" t="s">
        <v>531</v>
      </c>
    </row>
    <row r="46" spans="1:3" s="30" customFormat="1" ht="12.75">
      <c r="A46" s="9">
        <v>44</v>
      </c>
      <c r="B46" s="28" t="s">
        <v>532</v>
      </c>
      <c r="C46" s="28" t="s">
        <v>533</v>
      </c>
    </row>
    <row r="47" spans="1:3" s="30" customFormat="1" ht="12.75">
      <c r="A47" s="9">
        <v>45</v>
      </c>
      <c r="B47" s="28" t="s">
        <v>534</v>
      </c>
      <c r="C47" s="28" t="s">
        <v>535</v>
      </c>
    </row>
    <row r="48" spans="1:3" s="30" customFormat="1" ht="12.75">
      <c r="A48" s="9">
        <v>46</v>
      </c>
      <c r="B48" s="28" t="s">
        <v>536</v>
      </c>
      <c r="C48" s="28" t="s">
        <v>537</v>
      </c>
    </row>
    <row r="49" spans="1:3" s="30" customFormat="1" ht="12.75">
      <c r="A49" s="9">
        <v>47</v>
      </c>
      <c r="B49" s="28" t="s">
        <v>538</v>
      </c>
      <c r="C49" s="28" t="s">
        <v>539</v>
      </c>
    </row>
    <row r="50" spans="1:3" s="30" customFormat="1" ht="12.75">
      <c r="A50" s="9">
        <v>48</v>
      </c>
      <c r="B50" s="28" t="s">
        <v>540</v>
      </c>
      <c r="C50" s="28" t="s">
        <v>679</v>
      </c>
    </row>
    <row r="51" spans="1:3" s="30" customFormat="1" ht="12.75">
      <c r="A51" s="9">
        <v>49</v>
      </c>
      <c r="B51" s="28" t="s">
        <v>541</v>
      </c>
      <c r="C51" s="28" t="s">
        <v>680</v>
      </c>
    </row>
    <row r="52" spans="1:3" s="30" customFormat="1" ht="12.75">
      <c r="A52" s="9">
        <v>50</v>
      </c>
      <c r="B52" s="28" t="s">
        <v>542</v>
      </c>
      <c r="C52" s="28" t="s">
        <v>543</v>
      </c>
    </row>
    <row r="53" spans="1:3" s="30" customFormat="1" ht="12.75">
      <c r="A53" s="9">
        <v>51</v>
      </c>
      <c r="B53" s="28" t="s">
        <v>544</v>
      </c>
      <c r="C53" s="28" t="s">
        <v>545</v>
      </c>
    </row>
    <row r="54" spans="1:3" s="30" customFormat="1" ht="12.75">
      <c r="A54" s="9">
        <v>52</v>
      </c>
      <c r="B54" s="28" t="s">
        <v>546</v>
      </c>
      <c r="C54" s="28" t="s">
        <v>623</v>
      </c>
    </row>
    <row r="55" spans="1:3" s="30" customFormat="1" ht="12.75">
      <c r="A55" s="9">
        <v>53</v>
      </c>
      <c r="B55" s="28" t="s">
        <v>547</v>
      </c>
      <c r="C55" s="28" t="s">
        <v>624</v>
      </c>
    </row>
    <row r="56" spans="1:3" s="30" customFormat="1" ht="12.75">
      <c r="A56" s="9">
        <v>54</v>
      </c>
      <c r="B56" s="28" t="s">
        <v>548</v>
      </c>
      <c r="C56" s="28" t="s">
        <v>625</v>
      </c>
    </row>
    <row r="57" spans="1:3" s="30" customFormat="1" ht="12.75">
      <c r="A57" s="9">
        <v>55</v>
      </c>
      <c r="B57" s="28" t="s">
        <v>549</v>
      </c>
      <c r="C57" s="28" t="s">
        <v>626</v>
      </c>
    </row>
    <row r="58" spans="1:3" s="30" customFormat="1" ht="12.75">
      <c r="A58" s="9">
        <v>56</v>
      </c>
      <c r="B58" s="28" t="s">
        <v>550</v>
      </c>
      <c r="C58" s="28" t="s">
        <v>627</v>
      </c>
    </row>
    <row r="59" spans="1:3" s="30" customFormat="1" ht="12.75">
      <c r="A59" s="9">
        <v>57</v>
      </c>
      <c r="B59" s="28" t="s">
        <v>551</v>
      </c>
      <c r="C59" s="28" t="s">
        <v>628</v>
      </c>
    </row>
    <row r="60" spans="1:3" s="30" customFormat="1" ht="12.75">
      <c r="A60" s="9">
        <v>58</v>
      </c>
      <c r="B60" s="28" t="s">
        <v>552</v>
      </c>
      <c r="C60" s="28" t="s">
        <v>629</v>
      </c>
    </row>
    <row r="61" spans="1:3" s="30" customFormat="1" ht="12.75">
      <c r="A61" s="9">
        <v>59</v>
      </c>
      <c r="B61" s="28" t="s">
        <v>553</v>
      </c>
      <c r="C61" s="28" t="s">
        <v>630</v>
      </c>
    </row>
    <row r="62" spans="1:3" s="30" customFormat="1" ht="12.75">
      <c r="A62" s="9">
        <v>60</v>
      </c>
      <c r="B62" s="28" t="s">
        <v>554</v>
      </c>
      <c r="C62" s="28" t="s">
        <v>631</v>
      </c>
    </row>
    <row r="63" spans="1:3" s="30" customFormat="1" ht="12.75">
      <c r="A63" s="9">
        <v>61</v>
      </c>
      <c r="B63" s="28" t="s">
        <v>605</v>
      </c>
      <c r="C63" s="28" t="s">
        <v>607</v>
      </c>
    </row>
    <row r="64" spans="1:3" s="30" customFormat="1" ht="12.75">
      <c r="A64" s="9">
        <v>62</v>
      </c>
      <c r="B64" s="28" t="s">
        <v>555</v>
      </c>
      <c r="C64" s="28" t="s">
        <v>632</v>
      </c>
    </row>
    <row r="65" spans="1:3" s="30" customFormat="1" ht="12.75">
      <c r="A65" s="9">
        <v>63</v>
      </c>
      <c r="B65" s="31" t="s">
        <v>608</v>
      </c>
      <c r="C65" s="28" t="s">
        <v>633</v>
      </c>
    </row>
    <row r="66" spans="1:3" s="30" customFormat="1" ht="12.75">
      <c r="A66" s="9">
        <v>64</v>
      </c>
      <c r="B66" s="28" t="s">
        <v>556</v>
      </c>
      <c r="C66" s="28" t="s">
        <v>634</v>
      </c>
    </row>
    <row r="67" spans="1:3" s="30" customFormat="1" ht="12.75">
      <c r="A67" s="9">
        <v>65</v>
      </c>
      <c r="B67" s="28" t="s">
        <v>557</v>
      </c>
      <c r="C67" s="28" t="s">
        <v>635</v>
      </c>
    </row>
    <row r="68" spans="1:3" s="30" customFormat="1" ht="12.75">
      <c r="A68" s="9">
        <v>66</v>
      </c>
      <c r="B68" s="29" t="s">
        <v>592</v>
      </c>
      <c r="C68" s="29" t="s">
        <v>681</v>
      </c>
    </row>
    <row r="69" spans="1:3" s="30" customFormat="1" ht="12.75">
      <c r="A69" s="9">
        <v>67</v>
      </c>
      <c r="B69" s="29" t="s">
        <v>593</v>
      </c>
      <c r="C69" s="29" t="s">
        <v>666</v>
      </c>
    </row>
  </sheetData>
  <sheetProtection/>
  <mergeCells count="1">
    <mergeCell ref="A1:D1"/>
  </mergeCells>
  <hyperlinks>
    <hyperlink ref="B3:C3" location="'AT-1-Gen_Info '!A1" display="AT- 1"/>
    <hyperlink ref="B4:C4" location="'AT-2-S1 BUDGET'!A1" display="AT - 2"/>
    <hyperlink ref="B5:C5" location="AT_2A_fundflow!A1" display="AT - 2 A"/>
    <hyperlink ref="B6:C6" location="'AT-2B_DBT'!A1" display="AT - 2 B"/>
    <hyperlink ref="B7:C7" location="'AT-3'!A1" display="AT - 3"/>
    <hyperlink ref="B8:C8" location="'AT3A_cvrg(Insti)_PY'!A1" display="AT- 3 A"/>
    <hyperlink ref="B9:C9" location="'AT3B_cvrg(Insti)_UPY '!A1" display="AT- 3 B"/>
    <hyperlink ref="B10:C10" location="'AT3C_cvrg(Insti)_UPY '!A1" display="AT-3 C"/>
    <hyperlink ref="B11:C11" location="'AT-4B'!A1" display="AT - 4"/>
    <hyperlink ref="B12:C12" location="'enrolment vs availed_UPY'!A1" display="AT - 4 A"/>
    <hyperlink ref="B13:C13" location="'AT-4B'!A1" display="AT - 4 B"/>
    <hyperlink ref="B14:C14" location="T5_PLAN_vs_PRFM!A1" display="AT - 5"/>
    <hyperlink ref="B15:C15" location="'T5A_PLAN_vs_PRFM '!A1" display="AT - 5 A"/>
    <hyperlink ref="B16:C16" location="'T5B_PLAN_vs_PRFM  (2)'!A1" display="AT - 5 B"/>
    <hyperlink ref="B17:C17" location="'T5C_Drought_PLAN_vs_PRFM '!A1" display="AT - 5 C"/>
    <hyperlink ref="B18:C18" location="'T5D_Drought_PLAN_vs_PRFM  '!A1" display="AT - 5 D"/>
    <hyperlink ref="B19:C19" location="T6_FG_py_Utlsn!A1" display="AT - 6"/>
    <hyperlink ref="B20:C20" location="'T6A_FG_Upy_Utlsn '!A1" display="AT - 6 A"/>
    <hyperlink ref="B21:C21" location="T6B_Pay_FG_FCI_Pry!A1" display="AT - 6 B"/>
    <hyperlink ref="B22:C22" location="T6C_Coarse_Grain!A1" display="AT - 6 C"/>
    <hyperlink ref="B23:C23" location="T7_CC_PY_Utlsn!A1" display="AT - 7"/>
    <hyperlink ref="B24:C24" location="'T7ACC_UPY_Utlsn '!A1" display="AT - 7 A"/>
    <hyperlink ref="B25:C25" location="'AT-8_Hon_CCH_Pry'!A1" display="AT - 8"/>
    <hyperlink ref="B26:C26" location="'AT-8A_Hon_CCH_UPry'!A1" display="AT - 8 A"/>
    <hyperlink ref="B27:C27" location="AT9_TA!A1" display="AT - 9"/>
    <hyperlink ref="B28:C28" location="AT10_MME!A1" display="AT - 10"/>
    <hyperlink ref="B29:C29" location="AT10A_!A1" display="AT - 10 A"/>
    <hyperlink ref="B30:C30" location="'AT-10 B'!A1" display="AT - 10 B"/>
    <hyperlink ref="B31:C31" location="'AT-10 C'!A1" display="AT - 10 C"/>
    <hyperlink ref="B32:C32" location="'AT-10D'!A1" display="AT - 10 D"/>
    <hyperlink ref="B33:C33" location="'AT-10 E'!A1" display="AT - 10 E "/>
    <hyperlink ref="B34:C34" location="'AT-10 F'!A1" display="AT - 10 F"/>
    <hyperlink ref="B35:C35" location="'AT11_KS Year wise'!A1" display="AT - 11"/>
    <hyperlink ref="B36:C36" location="'AT11A_KS-District wise'!A1" display="AT - 11 A"/>
    <hyperlink ref="B37:C37" location="'AT12_KD-New'!A1" display="AT - 12"/>
    <hyperlink ref="B38:C38" location="'AT12A_KD-Replacement'!A1" display="AT - 12 A"/>
    <hyperlink ref="B39:C39" location="'Mode of cooking'!A1" display="AT - 13"/>
    <hyperlink ref="B40:C40" location="'AT-14'!A1" display="AT - 14"/>
    <hyperlink ref="B41:C41" location="'AT-14 A'!A1" display="AT - 14 A"/>
    <hyperlink ref="C42" location="'AT-15'!A1" display="Contribution by community in form of  Tithi Bhojan or any other similar practice"/>
    <hyperlink ref="B42" location="'AT-15'!A1" display="AT - 15"/>
    <hyperlink ref="B43:C43" location="'AT-16'!A1" display="AT - 16"/>
    <hyperlink ref="B44:C44" location="'AT_17_Coverage-RBSK '!A1" display="AT - 17"/>
    <hyperlink ref="B45:C45" location="'AT18_Details_Community '!A1" display="AT - 18"/>
    <hyperlink ref="C46" location="AT_19_Impl_Agency!A1" display="Responsibility of Implementation"/>
    <hyperlink ref="B46" location="AT_19_Impl_Agency!A1" display="AT - 19"/>
    <hyperlink ref="B47:C47" location="'AT_20_CentralCookingagency '!A1" display="AT - 20"/>
    <hyperlink ref="B48:C48" location="'AT-21'!A1" display="AT - 21"/>
    <hyperlink ref="B49:C49" location="'AT-22'!A1" display="AT - 22"/>
    <hyperlink ref="B50:C50" location="'AT-23 MIS'!A1" display="AT - 23"/>
    <hyperlink ref="B51:C51" location="'AT-23A _AMS'!A1" display="AT - 23 A"/>
    <hyperlink ref="B52:C52" location="'AT-24'!A1" display="AT - 24"/>
    <hyperlink ref="B53:C53" location="'AT-25'!A1" display="AT - 25"/>
    <hyperlink ref="B54:C54" location="AT26_NoWD!A1" display="AT - 26"/>
    <hyperlink ref="B55:C55" location="AT26A_NoWD!A1" display="AT - 26 A"/>
    <hyperlink ref="B56:C56" location="AT27_Req_FG_CA_Pry!A1" display="AT - 27"/>
    <hyperlink ref="B57:C57" location="'AT27A_Req_FG_CA_U Pry '!A1" display="AT - 27 A"/>
    <hyperlink ref="B58:C58" location="'AT27B_Req_FG_CA_N CLP'!A1" display="AT - 27 B"/>
    <hyperlink ref="B59:C59" location="'AT27C_Req_FG_Drought -Pry '!A1" display="AT - 27 C"/>
    <hyperlink ref="B60:C60" location="'AT27D_Req_FG_Drought -UPry '!A1" display="AT - 27 D"/>
    <hyperlink ref="B61:C61" location="AT_28_RqmtKitchen!A1" display="AT - 28"/>
    <hyperlink ref="B62:C62" location="'AT-28A_RqmtPlinthArea'!A1" display="AT - 28 A"/>
    <hyperlink ref="B63:C63" location="'AT-28B_Kitchen repair'!A1" display="AT - 28 B"/>
    <hyperlink ref="B64:C64" location="'AT29_Replacement KD '!A1" display="AT - 29"/>
    <hyperlink ref="B65:C65" location="'AT29_A_Replacement KD'!A1" display="AT- 29 A"/>
    <hyperlink ref="B66:C66" location="'AT-30_Coook-cum-Helper'!A1" display="AT - 30"/>
    <hyperlink ref="B68:C68" location="'AT32_Drought Pry Util'!A1" display="AT - 32"/>
    <hyperlink ref="B69:C69" location="'AT-32A Drought UPry Util'!A1" display="AT - 32 A"/>
    <hyperlink ref="B67:C67" location="'AT_31_Budget_provision '!A1" display="AT - 31"/>
  </hyperlinks>
  <printOptions horizontalCentered="1"/>
  <pageMargins left="0.708661417322835" right="0.708661417322835" top="0.236220472440945" bottom="0" header="0.31496062992126" footer="0.31496062992126"/>
  <pageSetup fitToHeight="1" fitToWidth="1" horizontalDpi="600" verticalDpi="600" orientation="landscape" paperSize="9" scale="65" r:id="rId1"/>
  <headerFooter>
    <oddFooter>&amp;C2</oddFooter>
  </headerFooter>
</worksheet>
</file>

<file path=xl/worksheets/sheet20.xml><?xml version="1.0" encoding="utf-8"?>
<worksheet xmlns="http://schemas.openxmlformats.org/spreadsheetml/2006/main" xmlns:r="http://schemas.openxmlformats.org/officeDocument/2006/relationships">
  <sheetPr>
    <tabColor rgb="FF00B050"/>
  </sheetPr>
  <dimension ref="A1:L25"/>
  <sheetViews>
    <sheetView view="pageBreakPreview" zoomScaleSheetLayoutView="100" zoomScalePageLayoutView="0" workbookViewId="0" topLeftCell="A12">
      <selection activeCell="A4" sqref="A4:L4"/>
    </sheetView>
  </sheetViews>
  <sheetFormatPr defaultColWidth="9.140625" defaultRowHeight="12.75"/>
  <cols>
    <col min="1" max="1" width="6.7109375" style="252" customWidth="1"/>
    <col min="2" max="2" width="17.140625" style="252" customWidth="1"/>
    <col min="3" max="3" width="12.00390625" style="252" customWidth="1"/>
    <col min="4" max="4" width="10.421875" style="252" customWidth="1"/>
    <col min="5" max="5" width="10.140625" style="252" customWidth="1"/>
    <col min="6" max="6" width="13.00390625" style="252" customWidth="1"/>
    <col min="7" max="7" width="13.57421875" style="252" customWidth="1"/>
    <col min="8" max="8" width="12.421875" style="252" customWidth="1"/>
    <col min="9" max="9" width="12.140625" style="252" customWidth="1"/>
    <col min="10" max="10" width="11.7109375" style="252" customWidth="1"/>
    <col min="11" max="11" width="12.00390625" style="252" customWidth="1"/>
    <col min="12" max="12" width="14.140625" style="252" customWidth="1"/>
    <col min="13" max="16384" width="9.140625" style="252" customWidth="1"/>
  </cols>
  <sheetData>
    <row r="1" spans="4:12" s="250" customFormat="1" ht="12.75">
      <c r="D1" s="251"/>
      <c r="E1" s="251"/>
      <c r="F1" s="251"/>
      <c r="G1" s="251"/>
      <c r="H1" s="251"/>
      <c r="I1" s="251"/>
      <c r="J1" s="251"/>
      <c r="K1" s="251"/>
      <c r="L1" s="1190" t="s">
        <v>52</v>
      </c>
    </row>
    <row r="2" spans="1:12" s="250" customFormat="1" ht="15">
      <c r="A2" s="1470" t="s">
        <v>0</v>
      </c>
      <c r="B2" s="1470"/>
      <c r="C2" s="1470"/>
      <c r="D2" s="1470"/>
      <c r="E2" s="1470"/>
      <c r="F2" s="1470"/>
      <c r="G2" s="1470"/>
      <c r="H2" s="1470"/>
      <c r="I2" s="1470"/>
      <c r="J2" s="1470"/>
      <c r="K2" s="1470"/>
      <c r="L2" s="1470"/>
    </row>
    <row r="3" spans="1:12" s="250" customFormat="1" ht="20.25">
      <c r="A3" s="1471" t="s">
        <v>636</v>
      </c>
      <c r="B3" s="1471"/>
      <c r="C3" s="1471"/>
      <c r="D3" s="1471"/>
      <c r="E3" s="1471"/>
      <c r="F3" s="1471"/>
      <c r="G3" s="1471"/>
      <c r="H3" s="1471"/>
      <c r="I3" s="1471"/>
      <c r="J3" s="1471"/>
      <c r="K3" s="1471"/>
      <c r="L3" s="1471"/>
    </row>
    <row r="4" spans="1:12" ht="19.5" customHeight="1">
      <c r="A4" s="1423" t="s">
        <v>811</v>
      </c>
      <c r="B4" s="1423"/>
      <c r="C4" s="1423"/>
      <c r="D4" s="1423"/>
      <c r="E4" s="1423"/>
      <c r="F4" s="1423"/>
      <c r="G4" s="1423"/>
      <c r="H4" s="1423"/>
      <c r="I4" s="1423"/>
      <c r="J4" s="1423"/>
      <c r="K4" s="1423"/>
      <c r="L4" s="1423"/>
    </row>
    <row r="5" spans="1:12" ht="12.75">
      <c r="A5" s="1472"/>
      <c r="B5" s="1472"/>
      <c r="F5" s="1473" t="s">
        <v>813</v>
      </c>
      <c r="G5" s="1473"/>
      <c r="H5" s="1473"/>
      <c r="I5" s="1473"/>
      <c r="J5" s="1473"/>
      <c r="K5" s="1473"/>
      <c r="L5" s="1473"/>
    </row>
    <row r="6" spans="1:12" ht="16.5" customHeight="1">
      <c r="A6" s="1463" t="s">
        <v>797</v>
      </c>
      <c r="B6" s="1463"/>
      <c r="C6" s="1463"/>
      <c r="F6" s="253"/>
      <c r="G6" s="254"/>
      <c r="H6" s="254"/>
      <c r="I6" s="1464" t="s">
        <v>1026</v>
      </c>
      <c r="J6" s="1464"/>
      <c r="K6" s="1464"/>
      <c r="L6" s="1464"/>
    </row>
    <row r="7" spans="1:12" s="251" customFormat="1" ht="12.75">
      <c r="A7" s="1465" t="s">
        <v>2</v>
      </c>
      <c r="B7" s="1465" t="s">
        <v>3</v>
      </c>
      <c r="C7" s="1467" t="s">
        <v>15</v>
      </c>
      <c r="D7" s="1468"/>
      <c r="E7" s="1468"/>
      <c r="F7" s="1468"/>
      <c r="G7" s="1468"/>
      <c r="H7" s="1469" t="s">
        <v>31</v>
      </c>
      <c r="I7" s="1469"/>
      <c r="J7" s="1469"/>
      <c r="K7" s="1469"/>
      <c r="L7" s="1469"/>
    </row>
    <row r="8" spans="1:12" s="251" customFormat="1" ht="77.25" customHeight="1">
      <c r="A8" s="1466"/>
      <c r="B8" s="1466"/>
      <c r="C8" s="959" t="s">
        <v>700</v>
      </c>
      <c r="D8" s="959" t="s">
        <v>812</v>
      </c>
      <c r="E8" s="959" t="s">
        <v>59</v>
      </c>
      <c r="F8" s="959" t="s">
        <v>60</v>
      </c>
      <c r="G8" s="959" t="s">
        <v>806</v>
      </c>
      <c r="H8" s="959" t="s">
        <v>700</v>
      </c>
      <c r="I8" s="959" t="s">
        <v>812</v>
      </c>
      <c r="J8" s="959" t="s">
        <v>59</v>
      </c>
      <c r="K8" s="959" t="s">
        <v>60</v>
      </c>
      <c r="L8" s="959" t="s">
        <v>807</v>
      </c>
    </row>
    <row r="9" spans="1:12" s="251" customFormat="1" ht="12.75">
      <c r="A9" s="181">
        <v>1</v>
      </c>
      <c r="B9" s="181">
        <v>2</v>
      </c>
      <c r="C9" s="181">
        <v>3</v>
      </c>
      <c r="D9" s="181">
        <v>4</v>
      </c>
      <c r="E9" s="181">
        <v>5</v>
      </c>
      <c r="F9" s="181">
        <v>6</v>
      </c>
      <c r="G9" s="181">
        <v>7</v>
      </c>
      <c r="H9" s="181">
        <v>8</v>
      </c>
      <c r="I9" s="181">
        <v>9</v>
      </c>
      <c r="J9" s="181">
        <v>10</v>
      </c>
      <c r="K9" s="181">
        <v>11</v>
      </c>
      <c r="L9" s="181">
        <v>12</v>
      </c>
    </row>
    <row r="10" spans="1:12" ht="22.5" customHeight="1">
      <c r="A10" s="255">
        <v>1</v>
      </c>
      <c r="B10" s="256" t="s">
        <v>766</v>
      </c>
      <c r="C10" s="257">
        <v>2358.752</v>
      </c>
      <c r="D10" s="270">
        <v>210.3074619414013</v>
      </c>
      <c r="E10" s="257">
        <v>2005.546</v>
      </c>
      <c r="F10" s="257">
        <v>2136.5396</v>
      </c>
      <c r="G10" s="257">
        <v>79.31386194140123</v>
      </c>
      <c r="H10" s="1474" t="s">
        <v>808</v>
      </c>
      <c r="I10" s="1475"/>
      <c r="J10" s="1475"/>
      <c r="K10" s="1475"/>
      <c r="L10" s="1476"/>
    </row>
    <row r="11" spans="1:12" ht="22.5" customHeight="1">
      <c r="A11" s="255">
        <v>2</v>
      </c>
      <c r="B11" s="256" t="s">
        <v>767</v>
      </c>
      <c r="C11" s="257">
        <v>1733.776</v>
      </c>
      <c r="D11" s="270">
        <v>154.58430141656052</v>
      </c>
      <c r="E11" s="257">
        <v>1561.085</v>
      </c>
      <c r="F11" s="257">
        <v>1749.0603</v>
      </c>
      <c r="G11" s="257">
        <v>-33.39099858343957</v>
      </c>
      <c r="H11" s="1477"/>
      <c r="I11" s="1478"/>
      <c r="J11" s="1478"/>
      <c r="K11" s="1478"/>
      <c r="L11" s="1479"/>
    </row>
    <row r="12" spans="1:12" ht="22.5" customHeight="1">
      <c r="A12" s="255">
        <v>3</v>
      </c>
      <c r="B12" s="256" t="s">
        <v>768</v>
      </c>
      <c r="C12" s="257">
        <v>2482.436</v>
      </c>
      <c r="D12" s="270">
        <v>221.33518682420382</v>
      </c>
      <c r="E12" s="257">
        <v>2291.534</v>
      </c>
      <c r="F12" s="257">
        <v>2909.6639</v>
      </c>
      <c r="G12" s="257">
        <v>-396.794713175796</v>
      </c>
      <c r="H12" s="1477"/>
      <c r="I12" s="1478"/>
      <c r="J12" s="1478"/>
      <c r="K12" s="1478"/>
      <c r="L12" s="1479"/>
    </row>
    <row r="13" spans="1:12" ht="22.5" customHeight="1">
      <c r="A13" s="255">
        <v>4</v>
      </c>
      <c r="B13" s="256" t="s">
        <v>769</v>
      </c>
      <c r="C13" s="257">
        <v>3187.8</v>
      </c>
      <c r="D13" s="270">
        <v>284.2257800636943</v>
      </c>
      <c r="E13" s="257">
        <v>2940.235</v>
      </c>
      <c r="F13" s="257">
        <v>3541.8344</v>
      </c>
      <c r="G13" s="257">
        <v>-317.37361993630566</v>
      </c>
      <c r="H13" s="1477"/>
      <c r="I13" s="1478"/>
      <c r="J13" s="1478"/>
      <c r="K13" s="1478"/>
      <c r="L13" s="1479"/>
    </row>
    <row r="14" spans="1:12" ht="22.5" customHeight="1">
      <c r="A14" s="255">
        <v>5</v>
      </c>
      <c r="B14" s="256" t="s">
        <v>770</v>
      </c>
      <c r="C14" s="257">
        <v>2599.63</v>
      </c>
      <c r="D14" s="270">
        <v>231.7842601878981</v>
      </c>
      <c r="E14" s="257">
        <v>2257.3</v>
      </c>
      <c r="F14" s="257">
        <v>2285.9577</v>
      </c>
      <c r="G14" s="257">
        <v>203.12656018789858</v>
      </c>
      <c r="H14" s="1477"/>
      <c r="I14" s="1478"/>
      <c r="J14" s="1478"/>
      <c r="K14" s="1478"/>
      <c r="L14" s="1479"/>
    </row>
    <row r="15" spans="1:12" ht="22.5" customHeight="1">
      <c r="A15" s="255">
        <v>6</v>
      </c>
      <c r="B15" s="256" t="s">
        <v>771</v>
      </c>
      <c r="C15" s="257">
        <v>2040.566</v>
      </c>
      <c r="D15" s="270">
        <v>181.93784526050956</v>
      </c>
      <c r="E15" s="257">
        <v>1961.847</v>
      </c>
      <c r="F15" s="257">
        <v>2268.4987</v>
      </c>
      <c r="G15" s="257">
        <v>-124.71385473949067</v>
      </c>
      <c r="H15" s="1477"/>
      <c r="I15" s="1478"/>
      <c r="J15" s="1478"/>
      <c r="K15" s="1478"/>
      <c r="L15" s="1479"/>
    </row>
    <row r="16" spans="1:12" ht="22.5" customHeight="1">
      <c r="A16" s="255">
        <v>7</v>
      </c>
      <c r="B16" s="256" t="s">
        <v>772</v>
      </c>
      <c r="C16" s="257">
        <v>3411.188</v>
      </c>
      <c r="D16" s="270">
        <v>304.14316150445865</v>
      </c>
      <c r="E16" s="257">
        <v>2925.1</v>
      </c>
      <c r="F16" s="257">
        <v>2890.4590000000003</v>
      </c>
      <c r="G16" s="257">
        <v>338.7841615044581</v>
      </c>
      <c r="H16" s="1477"/>
      <c r="I16" s="1478"/>
      <c r="J16" s="1478"/>
      <c r="K16" s="1478"/>
      <c r="L16" s="1479"/>
    </row>
    <row r="17" spans="1:12" ht="22.5" customHeight="1">
      <c r="A17" s="255">
        <v>8</v>
      </c>
      <c r="B17" s="256" t="s">
        <v>773</v>
      </c>
      <c r="C17" s="257">
        <v>2665.1240000000003</v>
      </c>
      <c r="D17" s="270">
        <v>237.6237367044586</v>
      </c>
      <c r="E17" s="257">
        <v>2555.273</v>
      </c>
      <c r="F17" s="257">
        <v>2847.806</v>
      </c>
      <c r="G17" s="257">
        <v>-54.90926329554122</v>
      </c>
      <c r="H17" s="1477"/>
      <c r="I17" s="1478"/>
      <c r="J17" s="1478"/>
      <c r="K17" s="1478"/>
      <c r="L17" s="1479"/>
    </row>
    <row r="18" spans="1:12" ht="22.5" customHeight="1">
      <c r="A18" s="255">
        <v>9</v>
      </c>
      <c r="B18" s="256" t="s">
        <v>774</v>
      </c>
      <c r="C18" s="257">
        <v>2134.748</v>
      </c>
      <c r="D18" s="270">
        <v>190.33515764458602</v>
      </c>
      <c r="E18" s="257">
        <v>1976.384</v>
      </c>
      <c r="F18" s="257">
        <v>2124.6277</v>
      </c>
      <c r="G18" s="257">
        <v>42.09145764458617</v>
      </c>
      <c r="H18" s="1477"/>
      <c r="I18" s="1478"/>
      <c r="J18" s="1478"/>
      <c r="K18" s="1478"/>
      <c r="L18" s="1479"/>
    </row>
    <row r="19" spans="1:12" ht="22.5" customHeight="1">
      <c r="A19" s="255">
        <v>10</v>
      </c>
      <c r="B19" s="256" t="s">
        <v>775</v>
      </c>
      <c r="C19" s="257">
        <v>3004.4300000000003</v>
      </c>
      <c r="D19" s="270">
        <v>267.87642273566877</v>
      </c>
      <c r="E19" s="257">
        <v>2716.748</v>
      </c>
      <c r="F19" s="257">
        <v>3138.6420000000003</v>
      </c>
      <c r="G19" s="257">
        <v>-154.01757726433152</v>
      </c>
      <c r="H19" s="1477"/>
      <c r="I19" s="1478"/>
      <c r="J19" s="1478"/>
      <c r="K19" s="1478"/>
      <c r="L19" s="1479"/>
    </row>
    <row r="20" spans="1:12" ht="22.5" customHeight="1">
      <c r="A20" s="255">
        <v>11</v>
      </c>
      <c r="B20" s="256" t="s">
        <v>776</v>
      </c>
      <c r="C20" s="257">
        <v>2491.28</v>
      </c>
      <c r="D20" s="270">
        <v>222.1237221146497</v>
      </c>
      <c r="E20" s="257">
        <v>2135.034</v>
      </c>
      <c r="F20" s="257">
        <v>2432.5028</v>
      </c>
      <c r="G20" s="257">
        <v>-75.34507788535029</v>
      </c>
      <c r="H20" s="1477"/>
      <c r="I20" s="1478"/>
      <c r="J20" s="1478"/>
      <c r="K20" s="1478"/>
      <c r="L20" s="1479"/>
    </row>
    <row r="21" spans="1:12" ht="22.5" customHeight="1">
      <c r="A21" s="255">
        <v>12</v>
      </c>
      <c r="B21" s="256" t="s">
        <v>777</v>
      </c>
      <c r="C21" s="257">
        <v>2702.04</v>
      </c>
      <c r="D21" s="270">
        <v>240.91518500636943</v>
      </c>
      <c r="E21" s="257">
        <v>2640.194</v>
      </c>
      <c r="F21" s="257">
        <v>3457.0367</v>
      </c>
      <c r="G21" s="257">
        <v>-575.9275149936307</v>
      </c>
      <c r="H21" s="1477"/>
      <c r="I21" s="1478"/>
      <c r="J21" s="1478"/>
      <c r="K21" s="1478"/>
      <c r="L21" s="1479"/>
    </row>
    <row r="22" spans="1:12" ht="22.5" customHeight="1">
      <c r="A22" s="255">
        <v>13</v>
      </c>
      <c r="B22" s="256" t="s">
        <v>778</v>
      </c>
      <c r="C22" s="257">
        <v>3728.23</v>
      </c>
      <c r="D22" s="270">
        <v>332.41077859554144</v>
      </c>
      <c r="E22" s="257">
        <v>3494.12</v>
      </c>
      <c r="F22" s="257">
        <v>3862.9695</v>
      </c>
      <c r="G22" s="257">
        <v>-36.43872140445865</v>
      </c>
      <c r="H22" s="1480"/>
      <c r="I22" s="1481"/>
      <c r="J22" s="1481"/>
      <c r="K22" s="1481"/>
      <c r="L22" s="1482"/>
    </row>
    <row r="23" spans="1:12" s="251" customFormat="1" ht="22.5" customHeight="1">
      <c r="A23" s="1427" t="s">
        <v>779</v>
      </c>
      <c r="B23" s="1429"/>
      <c r="C23" s="975">
        <f>SUM(C10:C22)</f>
        <v>34540</v>
      </c>
      <c r="D23" s="975">
        <f>SUM(D10:D22)</f>
        <v>3079.6030000000005</v>
      </c>
      <c r="E23" s="975">
        <f>SUM(E10:E22)</f>
        <v>31460.4</v>
      </c>
      <c r="F23" s="975">
        <f>SUM(F10:F22)</f>
        <v>35645.598300000005</v>
      </c>
      <c r="G23" s="975">
        <f>SUM(G10:G22)</f>
        <v>-1105.5953000000002</v>
      </c>
      <c r="H23" s="976"/>
      <c r="I23" s="976"/>
      <c r="J23" s="976"/>
      <c r="K23" s="976"/>
      <c r="L23" s="976"/>
    </row>
    <row r="24" spans="1:12" ht="15">
      <c r="A24" s="260"/>
      <c r="B24" s="258"/>
      <c r="C24" s="259"/>
      <c r="D24" s="605">
        <v>3079.603</v>
      </c>
      <c r="E24" s="258"/>
      <c r="F24" s="258"/>
      <c r="G24" s="258"/>
      <c r="H24" s="258"/>
      <c r="I24" s="258"/>
      <c r="J24" s="258"/>
      <c r="K24" s="258"/>
      <c r="L24" s="258"/>
    </row>
    <row r="25" spans="1:12" ht="68.25" customHeight="1">
      <c r="A25" s="1461" t="s">
        <v>809</v>
      </c>
      <c r="B25" s="1461"/>
      <c r="C25" s="261"/>
      <c r="D25" s="262"/>
      <c r="E25" s="262"/>
      <c r="F25" s="263"/>
      <c r="G25" s="263"/>
      <c r="H25" s="263"/>
      <c r="I25" s="1462" t="s">
        <v>741</v>
      </c>
      <c r="J25" s="1462"/>
      <c r="K25" s="1462"/>
      <c r="L25" s="1462"/>
    </row>
  </sheetData>
  <sheetProtection/>
  <mergeCells count="15">
    <mergeCell ref="A2:L2"/>
    <mergeCell ref="A3:L3"/>
    <mergeCell ref="A4:L4"/>
    <mergeCell ref="A5:B5"/>
    <mergeCell ref="F5:L5"/>
    <mergeCell ref="H10:L22"/>
    <mergeCell ref="A23:B23"/>
    <mergeCell ref="A25:B25"/>
    <mergeCell ref="I25:L25"/>
    <mergeCell ref="A6:C6"/>
    <mergeCell ref="I6:L6"/>
    <mergeCell ref="A7:A8"/>
    <mergeCell ref="B7:B8"/>
    <mergeCell ref="C7:G7"/>
    <mergeCell ref="H7:L7"/>
  </mergeCells>
  <printOptions horizontalCentered="1"/>
  <pageMargins left="0.748031496062992" right="0.078740157480315" top="0.433070866141732" bottom="0.196850393700787" header="0.196850393700787" footer="0.196850393700787"/>
  <pageSetup horizontalDpi="600" verticalDpi="600" orientation="landscape" paperSize="9" scale="90" r:id="rId1"/>
  <headerFooter>
    <oddFooter>&amp;C20</oddFooter>
  </headerFooter>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M27"/>
  <sheetViews>
    <sheetView view="pageBreakPreview" zoomScaleSheetLayoutView="100" zoomScalePageLayoutView="0" workbookViewId="0" topLeftCell="A10">
      <selection activeCell="F4" sqref="F4"/>
    </sheetView>
  </sheetViews>
  <sheetFormatPr defaultColWidth="9.140625" defaultRowHeight="12.75"/>
  <cols>
    <col min="1" max="1" width="6.00390625" style="25" customWidth="1"/>
    <col min="2" max="2" width="16.8515625" style="25" customWidth="1"/>
    <col min="3" max="3" width="10.57421875" style="25" customWidth="1"/>
    <col min="4" max="4" width="9.8515625" style="25" customWidth="1"/>
    <col min="5" max="5" width="10.421875" style="25" customWidth="1"/>
    <col min="6" max="6" width="10.8515625" style="25" customWidth="1"/>
    <col min="7" max="7" width="12.00390625" style="25" customWidth="1"/>
    <col min="8" max="8" width="12.421875" style="25" customWidth="1"/>
    <col min="9" max="9" width="12.140625" style="25" customWidth="1"/>
    <col min="10" max="10" width="9.00390625" style="25" customWidth="1"/>
    <col min="11" max="11" width="12.00390625" style="25" customWidth="1"/>
    <col min="12" max="12" width="13.7109375" style="25" customWidth="1"/>
    <col min="13" max="13" width="9.140625" style="25" hidden="1" customWidth="1"/>
    <col min="14" max="16384" width="9.140625" style="25" customWidth="1"/>
  </cols>
  <sheetData>
    <row r="1" spans="4:13" s="3" customFormat="1" ht="12.75">
      <c r="D1" s="17"/>
      <c r="E1" s="17"/>
      <c r="F1" s="17"/>
      <c r="G1" s="17"/>
      <c r="H1" s="17"/>
      <c r="I1" s="17"/>
      <c r="J1" s="17"/>
      <c r="K1" s="17"/>
      <c r="L1" s="1496" t="s">
        <v>61</v>
      </c>
      <c r="M1" s="1496"/>
    </row>
    <row r="2" spans="1:13" s="3" customFormat="1" ht="15">
      <c r="A2" s="1497" t="s">
        <v>0</v>
      </c>
      <c r="B2" s="1497"/>
      <c r="C2" s="1497"/>
      <c r="D2" s="1497"/>
      <c r="E2" s="1497"/>
      <c r="F2" s="1497"/>
      <c r="G2" s="1497"/>
      <c r="H2" s="1497"/>
      <c r="I2" s="1497"/>
      <c r="J2" s="1497"/>
      <c r="K2" s="1497"/>
      <c r="L2" s="1497"/>
      <c r="M2" s="264"/>
    </row>
    <row r="3" spans="1:13" s="3" customFormat="1" ht="20.25">
      <c r="A3" s="1498" t="s">
        <v>636</v>
      </c>
      <c r="B3" s="1498"/>
      <c r="C3" s="1498"/>
      <c r="D3" s="1498"/>
      <c r="E3" s="1498"/>
      <c r="F3" s="1498"/>
      <c r="G3" s="1498"/>
      <c r="H3" s="1498"/>
      <c r="I3" s="1498"/>
      <c r="J3" s="1498"/>
      <c r="K3" s="1498"/>
      <c r="L3" s="1498"/>
      <c r="M3" s="8"/>
    </row>
    <row r="4" spans="1:12" s="3" customFormat="1" ht="10.5" customHeight="1">
      <c r="A4" s="977"/>
      <c r="B4" s="977"/>
      <c r="C4" s="977"/>
      <c r="D4" s="977"/>
      <c r="E4" s="977"/>
      <c r="F4" s="977"/>
      <c r="G4" s="977"/>
      <c r="H4" s="977"/>
      <c r="I4" s="977"/>
      <c r="J4" s="977"/>
      <c r="K4" s="977"/>
      <c r="L4" s="977"/>
    </row>
    <row r="5" spans="1:12" ht="19.5" customHeight="1">
      <c r="A5" s="1499" t="s">
        <v>814</v>
      </c>
      <c r="B5" s="1499"/>
      <c r="C5" s="1499"/>
      <c r="D5" s="1499"/>
      <c r="E5" s="1499"/>
      <c r="F5" s="1499"/>
      <c r="G5" s="1499"/>
      <c r="H5" s="1499"/>
      <c r="I5" s="1499"/>
      <c r="J5" s="1499"/>
      <c r="K5" s="1499"/>
      <c r="L5" s="1499"/>
    </row>
    <row r="6" spans="1:12" ht="12.75">
      <c r="A6" s="265"/>
      <c r="B6" s="265"/>
      <c r="C6" s="265"/>
      <c r="D6" s="265"/>
      <c r="E6" s="265"/>
      <c r="F6" s="265"/>
      <c r="G6" s="265"/>
      <c r="H6" s="265"/>
      <c r="I6" s="265"/>
      <c r="J6" s="265"/>
      <c r="K6" s="265"/>
      <c r="L6" s="265"/>
    </row>
    <row r="7" spans="1:12" ht="15">
      <c r="A7" s="1252" t="s">
        <v>797</v>
      </c>
      <c r="B7" s="1252"/>
      <c r="F7" s="1500" t="s">
        <v>14</v>
      </c>
      <c r="G7" s="1500"/>
      <c r="H7" s="1500"/>
      <c r="I7" s="1500"/>
      <c r="J7" s="1500"/>
      <c r="K7" s="1500"/>
      <c r="L7" s="1500"/>
    </row>
    <row r="8" spans="1:12" ht="12.75">
      <c r="A8" s="6"/>
      <c r="F8" s="266"/>
      <c r="G8" s="267"/>
      <c r="H8" s="267"/>
      <c r="I8" s="1484" t="s">
        <v>1026</v>
      </c>
      <c r="J8" s="1484"/>
      <c r="K8" s="1484"/>
      <c r="L8" s="1484"/>
    </row>
    <row r="9" spans="1:12" s="6" customFormat="1" ht="12.75">
      <c r="A9" s="1426" t="s">
        <v>2</v>
      </c>
      <c r="B9" s="1426" t="s">
        <v>3</v>
      </c>
      <c r="C9" s="1485" t="s">
        <v>15</v>
      </c>
      <c r="D9" s="1486"/>
      <c r="E9" s="1486"/>
      <c r="F9" s="1486"/>
      <c r="G9" s="1486"/>
      <c r="H9" s="1426" t="s">
        <v>31</v>
      </c>
      <c r="I9" s="1426"/>
      <c r="J9" s="1426"/>
      <c r="K9" s="1426"/>
      <c r="L9" s="1426"/>
    </row>
    <row r="10" spans="1:12" s="6" customFormat="1" ht="77.25" customHeight="1">
      <c r="A10" s="1426"/>
      <c r="B10" s="1426"/>
      <c r="C10" s="959" t="s">
        <v>700</v>
      </c>
      <c r="D10" s="959" t="s">
        <v>812</v>
      </c>
      <c r="E10" s="959" t="s">
        <v>59</v>
      </c>
      <c r="F10" s="959" t="s">
        <v>60</v>
      </c>
      <c r="G10" s="959" t="s">
        <v>806</v>
      </c>
      <c r="H10" s="959" t="s">
        <v>700</v>
      </c>
      <c r="I10" s="959" t="s">
        <v>812</v>
      </c>
      <c r="J10" s="959" t="s">
        <v>59</v>
      </c>
      <c r="K10" s="959" t="s">
        <v>60</v>
      </c>
      <c r="L10" s="959" t="s">
        <v>807</v>
      </c>
    </row>
    <row r="11" spans="1:12" s="6" customFormat="1" ht="13.5" customHeight="1">
      <c r="A11" s="24">
        <v>1</v>
      </c>
      <c r="B11" s="24">
        <v>2</v>
      </c>
      <c r="C11" s="24">
        <v>3</v>
      </c>
      <c r="D11" s="24">
        <v>4</v>
      </c>
      <c r="E11" s="24">
        <v>5</v>
      </c>
      <c r="F11" s="24">
        <v>6</v>
      </c>
      <c r="G11" s="24">
        <v>7</v>
      </c>
      <c r="H11" s="24">
        <v>8</v>
      </c>
      <c r="I11" s="24">
        <v>9</v>
      </c>
      <c r="J11" s="24">
        <v>10</v>
      </c>
      <c r="K11" s="24">
        <v>11</v>
      </c>
      <c r="L11" s="24">
        <v>12</v>
      </c>
    </row>
    <row r="12" spans="1:12" ht="21" customHeight="1">
      <c r="A12" s="268">
        <v>1</v>
      </c>
      <c r="B12" s="269" t="s">
        <v>766</v>
      </c>
      <c r="C12" s="1177">
        <v>1998.8429999999998</v>
      </c>
      <c r="D12" s="270">
        <v>98.67596106421054</v>
      </c>
      <c r="E12" s="1177">
        <v>1956.285</v>
      </c>
      <c r="F12" s="1178">
        <v>1776.5085</v>
      </c>
      <c r="G12" s="1178">
        <v>278.45246106421064</v>
      </c>
      <c r="H12" s="1487" t="s">
        <v>808</v>
      </c>
      <c r="I12" s="1488"/>
      <c r="J12" s="1488"/>
      <c r="K12" s="1488"/>
      <c r="L12" s="1489"/>
    </row>
    <row r="13" spans="1:12" ht="21" customHeight="1">
      <c r="A13" s="268">
        <v>2</v>
      </c>
      <c r="B13" s="269" t="s">
        <v>767</v>
      </c>
      <c r="C13" s="1177">
        <v>1511.6639999999998</v>
      </c>
      <c r="D13" s="270">
        <v>74.62561992421053</v>
      </c>
      <c r="E13" s="1177">
        <v>1490.752</v>
      </c>
      <c r="F13" s="1178">
        <v>1467.9814499999998</v>
      </c>
      <c r="G13" s="1178">
        <v>97.39616992421065</v>
      </c>
      <c r="H13" s="1490"/>
      <c r="I13" s="1491"/>
      <c r="J13" s="1491"/>
      <c r="K13" s="1491"/>
      <c r="L13" s="1492"/>
    </row>
    <row r="14" spans="1:12" ht="21" customHeight="1">
      <c r="A14" s="268">
        <v>3</v>
      </c>
      <c r="B14" s="269" t="s">
        <v>768</v>
      </c>
      <c r="C14" s="1177">
        <v>1803.3839999999998</v>
      </c>
      <c r="D14" s="270">
        <v>89.0268267031579</v>
      </c>
      <c r="E14" s="1177">
        <v>2076.696</v>
      </c>
      <c r="F14" s="1178">
        <v>1960.9551</v>
      </c>
      <c r="G14" s="1178">
        <v>204.7677267031579</v>
      </c>
      <c r="H14" s="1490"/>
      <c r="I14" s="1491"/>
      <c r="J14" s="1491"/>
      <c r="K14" s="1491"/>
      <c r="L14" s="1492"/>
    </row>
    <row r="15" spans="1:12" ht="21" customHeight="1">
      <c r="A15" s="268">
        <v>4</v>
      </c>
      <c r="B15" s="269" t="s">
        <v>769</v>
      </c>
      <c r="C15" s="1177">
        <v>3960.4619999999995</v>
      </c>
      <c r="D15" s="270">
        <v>195.51430207789474</v>
      </c>
      <c r="E15" s="1177">
        <v>3085.645</v>
      </c>
      <c r="F15" s="1178">
        <v>3934.5403499999998</v>
      </c>
      <c r="G15" s="1178">
        <v>-653.3810479221052</v>
      </c>
      <c r="H15" s="1490"/>
      <c r="I15" s="1491"/>
      <c r="J15" s="1491"/>
      <c r="K15" s="1491"/>
      <c r="L15" s="1492"/>
    </row>
    <row r="16" spans="1:12" ht="21" customHeight="1">
      <c r="A16" s="268">
        <v>5</v>
      </c>
      <c r="B16" s="269" t="s">
        <v>770</v>
      </c>
      <c r="C16" s="1177">
        <v>2439.9734999999996</v>
      </c>
      <c r="D16" s="270">
        <v>118.20556138842106</v>
      </c>
      <c r="E16" s="1177">
        <v>2391.28</v>
      </c>
      <c r="F16" s="1178">
        <v>2472.8344006499997</v>
      </c>
      <c r="G16" s="1178">
        <v>36.65116073842137</v>
      </c>
      <c r="H16" s="1490"/>
      <c r="I16" s="1491"/>
      <c r="J16" s="1491"/>
      <c r="K16" s="1491"/>
      <c r="L16" s="1492"/>
    </row>
    <row r="17" spans="1:12" ht="21" customHeight="1">
      <c r="A17" s="268">
        <v>6</v>
      </c>
      <c r="B17" s="269" t="s">
        <v>771</v>
      </c>
      <c r="C17" s="1177">
        <v>2943.138</v>
      </c>
      <c r="D17" s="270">
        <v>145.0465436157895</v>
      </c>
      <c r="E17" s="1177">
        <v>1986.388</v>
      </c>
      <c r="F17" s="1178">
        <v>2388.4193999999998</v>
      </c>
      <c r="G17" s="1178">
        <v>-256.98485638421016</v>
      </c>
      <c r="H17" s="1490"/>
      <c r="I17" s="1491"/>
      <c r="J17" s="1491"/>
      <c r="K17" s="1491"/>
      <c r="L17" s="1492"/>
    </row>
    <row r="18" spans="1:12" ht="21" customHeight="1">
      <c r="A18" s="268">
        <v>7</v>
      </c>
      <c r="B18" s="269" t="s">
        <v>772</v>
      </c>
      <c r="C18" s="1177">
        <v>3169.3859999999995</v>
      </c>
      <c r="D18" s="270">
        <v>151.54174852842104</v>
      </c>
      <c r="E18" s="1177">
        <v>2851.76</v>
      </c>
      <c r="F18" s="1178">
        <v>3670.1482499999997</v>
      </c>
      <c r="G18" s="1178">
        <v>-666.8465014715784</v>
      </c>
      <c r="H18" s="1490"/>
      <c r="I18" s="1491"/>
      <c r="J18" s="1491"/>
      <c r="K18" s="1491"/>
      <c r="L18" s="1492"/>
    </row>
    <row r="19" spans="1:12" ht="21" customHeight="1">
      <c r="A19" s="268">
        <v>8</v>
      </c>
      <c r="B19" s="269" t="s">
        <v>773</v>
      </c>
      <c r="C19" s="1177">
        <v>1769.724</v>
      </c>
      <c r="D19" s="270">
        <v>87.36514899789475</v>
      </c>
      <c r="E19" s="1177">
        <v>2211.09</v>
      </c>
      <c r="F19" s="1178">
        <v>1809.9899999999998</v>
      </c>
      <c r="G19" s="1178">
        <v>488.4651489978951</v>
      </c>
      <c r="H19" s="1490"/>
      <c r="I19" s="1491"/>
      <c r="J19" s="1491"/>
      <c r="K19" s="1491"/>
      <c r="L19" s="1492"/>
    </row>
    <row r="20" spans="1:12" ht="21" customHeight="1">
      <c r="A20" s="268">
        <v>9</v>
      </c>
      <c r="B20" s="269" t="s">
        <v>774</v>
      </c>
      <c r="C20" s="1177">
        <v>1702.398</v>
      </c>
      <c r="D20" s="270">
        <v>82.63262572947369</v>
      </c>
      <c r="E20" s="1177">
        <v>1790.319</v>
      </c>
      <c r="F20" s="1178">
        <v>1845.3136499999998</v>
      </c>
      <c r="G20" s="1178">
        <v>27.637975729473737</v>
      </c>
      <c r="H20" s="1490"/>
      <c r="I20" s="1491"/>
      <c r="J20" s="1491"/>
      <c r="K20" s="1491"/>
      <c r="L20" s="1492"/>
    </row>
    <row r="21" spans="1:12" ht="21" customHeight="1">
      <c r="A21" s="268">
        <v>10</v>
      </c>
      <c r="B21" s="269" t="s">
        <v>775</v>
      </c>
      <c r="C21" s="1177">
        <v>2581.359</v>
      </c>
      <c r="D21" s="270">
        <v>127.43275994</v>
      </c>
      <c r="E21" s="1177">
        <v>2651.97</v>
      </c>
      <c r="F21" s="1178">
        <v>2620.5074999999997</v>
      </c>
      <c r="G21" s="1178">
        <v>158.89525993999996</v>
      </c>
      <c r="H21" s="1490"/>
      <c r="I21" s="1491"/>
      <c r="J21" s="1491"/>
      <c r="K21" s="1491"/>
      <c r="L21" s="1492"/>
    </row>
    <row r="22" spans="1:12" ht="21" customHeight="1">
      <c r="A22" s="268">
        <v>11</v>
      </c>
      <c r="B22" s="269" t="s">
        <v>776</v>
      </c>
      <c r="C22" s="1177">
        <v>2047.4519999999998</v>
      </c>
      <c r="D22" s="270">
        <v>101.07561916210527</v>
      </c>
      <c r="E22" s="1177">
        <v>1897.447</v>
      </c>
      <c r="F22" s="1178">
        <v>2038.725</v>
      </c>
      <c r="G22" s="1178">
        <v>-40.20238083789468</v>
      </c>
      <c r="H22" s="1490"/>
      <c r="I22" s="1491"/>
      <c r="J22" s="1491"/>
      <c r="K22" s="1491"/>
      <c r="L22" s="1492"/>
    </row>
    <row r="23" spans="1:12" ht="21" customHeight="1">
      <c r="A23" s="268">
        <v>12</v>
      </c>
      <c r="B23" s="269" t="s">
        <v>777</v>
      </c>
      <c r="C23" s="1177">
        <v>2681.3573999999994</v>
      </c>
      <c r="D23" s="270">
        <v>130.65185322</v>
      </c>
      <c r="E23" s="1177">
        <v>2499.829</v>
      </c>
      <c r="F23" s="1178">
        <v>3042.7722</v>
      </c>
      <c r="G23" s="1178">
        <v>-412.2913467799999</v>
      </c>
      <c r="H23" s="1490"/>
      <c r="I23" s="1491"/>
      <c r="J23" s="1491"/>
      <c r="K23" s="1491"/>
      <c r="L23" s="1492"/>
    </row>
    <row r="24" spans="1:12" ht="21" customHeight="1">
      <c r="A24" s="268">
        <v>13</v>
      </c>
      <c r="B24" s="269" t="s">
        <v>778</v>
      </c>
      <c r="C24" s="1177">
        <v>2963.6445</v>
      </c>
      <c r="D24" s="270">
        <v>145.84642964842106</v>
      </c>
      <c r="E24" s="1177">
        <v>3135.673</v>
      </c>
      <c r="F24" s="1178">
        <v>3351.9826499999995</v>
      </c>
      <c r="G24" s="1178">
        <v>-70.46322035157846</v>
      </c>
      <c r="H24" s="1493"/>
      <c r="I24" s="1494"/>
      <c r="J24" s="1494"/>
      <c r="K24" s="1494"/>
      <c r="L24" s="1495"/>
    </row>
    <row r="25" spans="1:12" ht="21" customHeight="1">
      <c r="A25" s="1427" t="s">
        <v>779</v>
      </c>
      <c r="B25" s="1429"/>
      <c r="C25" s="975">
        <f aca="true" t="shared" si="0" ref="C25:L25">SUM(C12:C24)</f>
        <v>31572.785399999997</v>
      </c>
      <c r="D25" s="975">
        <f t="shared" si="0"/>
        <v>1547.641</v>
      </c>
      <c r="E25" s="975">
        <f t="shared" si="0"/>
        <v>30025.134000000002</v>
      </c>
      <c r="F25" s="975">
        <f t="shared" si="0"/>
        <v>32380.678450649993</v>
      </c>
      <c r="G25" s="975">
        <f t="shared" si="0"/>
        <v>-807.9034506499975</v>
      </c>
      <c r="H25" s="978">
        <f t="shared" si="0"/>
        <v>0</v>
      </c>
      <c r="I25" s="978">
        <f t="shared" si="0"/>
        <v>0</v>
      </c>
      <c r="J25" s="978">
        <f t="shared" si="0"/>
        <v>0</v>
      </c>
      <c r="K25" s="978">
        <f t="shared" si="0"/>
        <v>0</v>
      </c>
      <c r="L25" s="978">
        <f t="shared" si="0"/>
        <v>0</v>
      </c>
    </row>
    <row r="26" spans="4:5" ht="12.75">
      <c r="D26" s="604">
        <v>1547.641</v>
      </c>
      <c r="E26" s="271"/>
    </row>
    <row r="27" spans="1:12" ht="60" customHeight="1">
      <c r="A27" s="1483" t="s">
        <v>809</v>
      </c>
      <c r="B27" s="1483"/>
      <c r="C27" s="262"/>
      <c r="D27" s="262"/>
      <c r="E27" s="272"/>
      <c r="F27" s="273"/>
      <c r="H27" s="263"/>
      <c r="I27" s="1307" t="s">
        <v>741</v>
      </c>
      <c r="J27" s="1307"/>
      <c r="K27" s="1307"/>
      <c r="L27" s="1307"/>
    </row>
  </sheetData>
  <sheetProtection/>
  <mergeCells count="15">
    <mergeCell ref="L1:M1"/>
    <mergeCell ref="A2:L2"/>
    <mergeCell ref="A3:L3"/>
    <mergeCell ref="A5:L5"/>
    <mergeCell ref="A7:B7"/>
    <mergeCell ref="F7:L7"/>
    <mergeCell ref="A25:B25"/>
    <mergeCell ref="A27:B27"/>
    <mergeCell ref="I27:L27"/>
    <mergeCell ref="I8:L8"/>
    <mergeCell ref="A9:A10"/>
    <mergeCell ref="B9:B10"/>
    <mergeCell ref="C9:G9"/>
    <mergeCell ref="H9:L9"/>
    <mergeCell ref="H12:L24"/>
  </mergeCells>
  <printOptions horizontalCentered="1"/>
  <pageMargins left="0.708661417322835" right="0.118110236220472" top="0.511811023622047" bottom="0.196850393700787" header="0.196850393700787" footer="0.196850393700787"/>
  <pageSetup fitToHeight="1" fitToWidth="1" horizontalDpi="600" verticalDpi="600" orientation="landscape" paperSize="9" scale="95" r:id="rId1"/>
  <headerFooter>
    <oddFooter>&amp;C21</oddFooter>
  </headerFooter>
</worksheet>
</file>

<file path=xl/worksheets/sheet22.xml><?xml version="1.0" encoding="utf-8"?>
<worksheet xmlns="http://schemas.openxmlformats.org/spreadsheetml/2006/main" xmlns:r="http://schemas.openxmlformats.org/officeDocument/2006/relationships">
  <sheetPr>
    <tabColor rgb="FFFFFF00"/>
  </sheetPr>
  <dimension ref="A1:M33"/>
  <sheetViews>
    <sheetView view="pageBreakPreview" zoomScale="85" zoomScaleSheetLayoutView="85" zoomScalePageLayoutView="0" workbookViewId="0" topLeftCell="A17">
      <selection activeCell="B4" sqref="B4:K4"/>
    </sheetView>
  </sheetViews>
  <sheetFormatPr defaultColWidth="9.140625" defaultRowHeight="12.75"/>
  <cols>
    <col min="1" max="1" width="6.140625" style="262" customWidth="1"/>
    <col min="2" max="2" width="17.140625" style="262" customWidth="1"/>
    <col min="3" max="3" width="13.00390625" style="262" customWidth="1"/>
    <col min="4" max="4" width="10.7109375" style="262" customWidth="1"/>
    <col min="5" max="7" width="11.8515625" style="262" customWidth="1"/>
    <col min="8" max="9" width="11.57421875" style="262" customWidth="1"/>
    <col min="10" max="10" width="12.140625" style="262" customWidth="1"/>
    <col min="11" max="11" width="15.140625" style="262" customWidth="1"/>
    <col min="12" max="13" width="12.7109375" style="262" customWidth="1"/>
    <col min="14" max="16384" width="9.140625" style="262" customWidth="1"/>
  </cols>
  <sheetData>
    <row r="1" spans="11:13" ht="12.75">
      <c r="K1" s="1405" t="s">
        <v>170</v>
      </c>
      <c r="L1" s="1405"/>
      <c r="M1" s="1405"/>
    </row>
    <row r="2" ht="12.75" customHeight="1"/>
    <row r="3" spans="1:13" ht="15.75">
      <c r="A3" s="979"/>
      <c r="B3" s="1509" t="s">
        <v>0</v>
      </c>
      <c r="C3" s="1509"/>
      <c r="D3" s="1509"/>
      <c r="E3" s="1509"/>
      <c r="F3" s="1509"/>
      <c r="G3" s="1509"/>
      <c r="H3" s="1509"/>
      <c r="I3" s="1509"/>
      <c r="J3" s="1509"/>
      <c r="K3" s="1509"/>
      <c r="L3" s="979"/>
      <c r="M3" s="979"/>
    </row>
    <row r="4" spans="1:13" ht="20.25">
      <c r="A4" s="979"/>
      <c r="B4" s="1510" t="s">
        <v>636</v>
      </c>
      <c r="C4" s="1510"/>
      <c r="D4" s="1510"/>
      <c r="E4" s="1510"/>
      <c r="F4" s="1510"/>
      <c r="G4" s="1510"/>
      <c r="H4" s="1510"/>
      <c r="I4" s="1510"/>
      <c r="J4" s="1510"/>
      <c r="K4" s="1510"/>
      <c r="L4" s="979"/>
      <c r="M4" s="979"/>
    </row>
    <row r="5" spans="1:13" ht="10.5" customHeight="1">
      <c r="A5" s="979"/>
      <c r="B5" s="979"/>
      <c r="C5" s="979"/>
      <c r="D5" s="979"/>
      <c r="E5" s="979"/>
      <c r="F5" s="979"/>
      <c r="G5" s="979"/>
      <c r="H5" s="979"/>
      <c r="I5" s="979"/>
      <c r="J5" s="979"/>
      <c r="K5" s="979"/>
      <c r="L5" s="979"/>
      <c r="M5" s="979"/>
    </row>
    <row r="6" spans="1:13" ht="15.75">
      <c r="A6" s="1511" t="s">
        <v>815</v>
      </c>
      <c r="B6" s="1511"/>
      <c r="C6" s="1511"/>
      <c r="D6" s="1511"/>
      <c r="E6" s="1511"/>
      <c r="F6" s="1511"/>
      <c r="G6" s="1511"/>
      <c r="H6" s="1511"/>
      <c r="I6" s="1511"/>
      <c r="J6" s="1511"/>
      <c r="K6" s="1511"/>
      <c r="L6" s="1511"/>
      <c r="M6" s="1511"/>
    </row>
    <row r="7" spans="2:13" ht="15.75">
      <c r="B7" s="274"/>
      <c r="C7" s="274"/>
      <c r="D7" s="274"/>
      <c r="E7" s="274"/>
      <c r="F7" s="274"/>
      <c r="G7" s="274"/>
      <c r="H7" s="893"/>
      <c r="L7" s="1512"/>
      <c r="M7" s="1512"/>
    </row>
    <row r="8" spans="1:13" ht="15.75">
      <c r="A8" s="1508" t="s">
        <v>797</v>
      </c>
      <c r="B8" s="1508"/>
      <c r="C8" s="274"/>
      <c r="D8" s="274"/>
      <c r="E8" s="274"/>
      <c r="F8" s="274"/>
      <c r="G8" s="274"/>
      <c r="I8" s="297"/>
      <c r="J8" s="297"/>
      <c r="K8" s="1504" t="s">
        <v>159</v>
      </c>
      <c r="L8" s="1504"/>
      <c r="M8" s="1504"/>
    </row>
    <row r="9" spans="1:13" ht="15.75" customHeight="1">
      <c r="A9" s="1505" t="s">
        <v>17</v>
      </c>
      <c r="B9" s="1501" t="s">
        <v>3</v>
      </c>
      <c r="C9" s="1501" t="s">
        <v>701</v>
      </c>
      <c r="D9" s="1501" t="s">
        <v>682</v>
      </c>
      <c r="E9" s="1501" t="s">
        <v>183</v>
      </c>
      <c r="F9" s="1501" t="s">
        <v>182</v>
      </c>
      <c r="G9" s="1501"/>
      <c r="H9" s="1501" t="s">
        <v>156</v>
      </c>
      <c r="I9" s="1501"/>
      <c r="J9" s="1505" t="s">
        <v>371</v>
      </c>
      <c r="K9" s="1501" t="s">
        <v>158</v>
      </c>
      <c r="L9" s="1501" t="s">
        <v>351</v>
      </c>
      <c r="M9" s="1501" t="s">
        <v>810</v>
      </c>
    </row>
    <row r="10" spans="1:13" ht="12.75">
      <c r="A10" s="1506"/>
      <c r="B10" s="1501"/>
      <c r="C10" s="1501"/>
      <c r="D10" s="1501"/>
      <c r="E10" s="1501"/>
      <c r="F10" s="1501"/>
      <c r="G10" s="1501"/>
      <c r="H10" s="1501"/>
      <c r="I10" s="1501"/>
      <c r="J10" s="1506"/>
      <c r="K10" s="1501"/>
      <c r="L10" s="1501"/>
      <c r="M10" s="1501"/>
    </row>
    <row r="11" spans="1:13" ht="35.25" customHeight="1">
      <c r="A11" s="1507"/>
      <c r="B11" s="1501"/>
      <c r="C11" s="1501"/>
      <c r="D11" s="1501"/>
      <c r="E11" s="1501"/>
      <c r="F11" s="980" t="s">
        <v>157</v>
      </c>
      <c r="G11" s="980" t="s">
        <v>194</v>
      </c>
      <c r="H11" s="980" t="s">
        <v>157</v>
      </c>
      <c r="I11" s="980" t="s">
        <v>194</v>
      </c>
      <c r="J11" s="1507"/>
      <c r="K11" s="1501"/>
      <c r="L11" s="1501"/>
      <c r="M11" s="1501"/>
    </row>
    <row r="12" spans="1:13" s="608" customFormat="1" ht="17.25" customHeight="1">
      <c r="A12" s="606">
        <v>1</v>
      </c>
      <c r="B12" s="606">
        <v>2</v>
      </c>
      <c r="C12" s="606">
        <v>3</v>
      </c>
      <c r="D12" s="606">
        <v>4</v>
      </c>
      <c r="E12" s="606">
        <v>5</v>
      </c>
      <c r="F12" s="606">
        <v>6</v>
      </c>
      <c r="G12" s="606">
        <v>7</v>
      </c>
      <c r="H12" s="606">
        <v>8</v>
      </c>
      <c r="I12" s="606">
        <v>9</v>
      </c>
      <c r="J12" s="606">
        <v>10</v>
      </c>
      <c r="K12" s="607">
        <v>11</v>
      </c>
      <c r="L12" s="607">
        <v>12</v>
      </c>
      <c r="M12" s="607">
        <v>13</v>
      </c>
    </row>
    <row r="13" spans="1:13" s="278" customFormat="1" ht="25.5" customHeight="1">
      <c r="A13" s="275">
        <v>1</v>
      </c>
      <c r="B13" s="226" t="s">
        <v>766</v>
      </c>
      <c r="C13" s="276">
        <v>121.18</v>
      </c>
      <c r="D13" s="276">
        <v>0</v>
      </c>
      <c r="E13" s="276">
        <v>121.18</v>
      </c>
      <c r="F13" s="856">
        <v>3961.831</v>
      </c>
      <c r="G13" s="276">
        <v>120.0434793</v>
      </c>
      <c r="H13" s="857">
        <v>3961.831</v>
      </c>
      <c r="I13" s="856">
        <v>121.18</v>
      </c>
      <c r="J13" s="277">
        <v>0</v>
      </c>
      <c r="K13" s="277">
        <v>0</v>
      </c>
      <c r="L13" s="277">
        <v>0</v>
      </c>
      <c r="M13" s="277">
        <v>0</v>
      </c>
    </row>
    <row r="14" spans="1:13" s="278" customFormat="1" ht="25.5" customHeight="1">
      <c r="A14" s="275">
        <v>2</v>
      </c>
      <c r="B14" s="230" t="s">
        <v>767</v>
      </c>
      <c r="C14" s="276">
        <v>90.97</v>
      </c>
      <c r="D14" s="276">
        <v>0</v>
      </c>
      <c r="E14" s="276">
        <v>90.97</v>
      </c>
      <c r="F14" s="856">
        <v>3051.837</v>
      </c>
      <c r="G14" s="276">
        <v>92.4706611</v>
      </c>
      <c r="H14" s="857">
        <v>3051.837</v>
      </c>
      <c r="I14" s="277">
        <v>90.97</v>
      </c>
      <c r="J14" s="277">
        <v>0</v>
      </c>
      <c r="K14" s="277">
        <v>0</v>
      </c>
      <c r="L14" s="858">
        <v>0</v>
      </c>
      <c r="M14" s="858">
        <v>0</v>
      </c>
    </row>
    <row r="15" spans="1:13" s="278" customFormat="1" ht="25.5" customHeight="1">
      <c r="A15" s="275">
        <v>3</v>
      </c>
      <c r="B15" s="230" t="s">
        <v>768</v>
      </c>
      <c r="C15" s="276">
        <v>123.48</v>
      </c>
      <c r="D15" s="276">
        <v>0</v>
      </c>
      <c r="E15" s="276">
        <v>123.48</v>
      </c>
      <c r="F15" s="856">
        <v>4368.23</v>
      </c>
      <c r="G15" s="276">
        <v>132.35736899999998</v>
      </c>
      <c r="H15" s="856">
        <v>4368.23</v>
      </c>
      <c r="I15" s="276">
        <v>123.48</v>
      </c>
      <c r="J15" s="277">
        <v>0</v>
      </c>
      <c r="K15" s="277">
        <v>0</v>
      </c>
      <c r="L15" s="858">
        <v>0</v>
      </c>
      <c r="M15" s="858">
        <v>0</v>
      </c>
    </row>
    <row r="16" spans="1:13" s="278" customFormat="1" ht="25.5" customHeight="1">
      <c r="A16" s="229">
        <v>4</v>
      </c>
      <c r="B16" s="230" t="s">
        <v>769</v>
      </c>
      <c r="C16" s="276">
        <v>192.73</v>
      </c>
      <c r="D16" s="276">
        <v>0</v>
      </c>
      <c r="E16" s="276">
        <v>192.73</v>
      </c>
      <c r="F16" s="856">
        <v>6025.88</v>
      </c>
      <c r="G16" s="276">
        <v>182.584164</v>
      </c>
      <c r="H16" s="857">
        <v>6025.88</v>
      </c>
      <c r="I16" s="277">
        <v>192.73</v>
      </c>
      <c r="J16" s="856">
        <v>0</v>
      </c>
      <c r="K16" s="277">
        <v>0</v>
      </c>
      <c r="L16" s="857">
        <v>0</v>
      </c>
      <c r="M16" s="277">
        <v>0</v>
      </c>
    </row>
    <row r="17" spans="1:13" s="278" customFormat="1" ht="25.5" customHeight="1">
      <c r="A17" s="275">
        <v>5</v>
      </c>
      <c r="B17" s="230" t="s">
        <v>770</v>
      </c>
      <c r="C17" s="276">
        <v>139.66</v>
      </c>
      <c r="D17" s="276">
        <v>0</v>
      </c>
      <c r="E17" s="276">
        <v>139.66</v>
      </c>
      <c r="F17" s="856">
        <v>4648.58</v>
      </c>
      <c r="G17" s="276">
        <v>140.851974</v>
      </c>
      <c r="H17" s="857">
        <v>4648.58</v>
      </c>
      <c r="I17" s="277">
        <v>139.66</v>
      </c>
      <c r="J17" s="277">
        <v>0</v>
      </c>
      <c r="K17" s="277">
        <v>0</v>
      </c>
      <c r="L17" s="858">
        <v>0</v>
      </c>
      <c r="M17" s="858">
        <v>0</v>
      </c>
    </row>
    <row r="18" spans="1:13" s="278" customFormat="1" ht="25.5" customHeight="1">
      <c r="A18" s="275">
        <v>6</v>
      </c>
      <c r="B18" s="230" t="s">
        <v>771</v>
      </c>
      <c r="C18" s="276">
        <v>131.95000000000002</v>
      </c>
      <c r="D18" s="276">
        <v>0</v>
      </c>
      <c r="E18" s="276">
        <v>131.95000000000002</v>
      </c>
      <c r="F18" s="856">
        <v>3948.2349999999997</v>
      </c>
      <c r="G18" s="276">
        <v>119.6315205</v>
      </c>
      <c r="H18" s="857">
        <v>3948.2349999999997</v>
      </c>
      <c r="I18" s="277">
        <v>131.95000000000002</v>
      </c>
      <c r="J18" s="277">
        <v>0</v>
      </c>
      <c r="K18" s="277">
        <v>0</v>
      </c>
      <c r="L18" s="858">
        <v>0</v>
      </c>
      <c r="M18" s="858">
        <v>0</v>
      </c>
    </row>
    <row r="19" spans="1:13" s="278" customFormat="1" ht="25.5" customHeight="1">
      <c r="A19" s="275">
        <v>7</v>
      </c>
      <c r="B19" s="230" t="s">
        <v>772</v>
      </c>
      <c r="C19" s="276">
        <v>180.38</v>
      </c>
      <c r="D19" s="276">
        <v>0</v>
      </c>
      <c r="E19" s="276">
        <v>180.38</v>
      </c>
      <c r="F19" s="856">
        <v>5776.860000000001</v>
      </c>
      <c r="G19" s="276">
        <v>175.038858</v>
      </c>
      <c r="H19" s="857">
        <v>5776.860000000001</v>
      </c>
      <c r="I19" s="277">
        <v>180.38</v>
      </c>
      <c r="J19" s="277">
        <v>0</v>
      </c>
      <c r="K19" s="277">
        <v>0</v>
      </c>
      <c r="L19" s="858">
        <v>0</v>
      </c>
      <c r="M19" s="858">
        <v>0</v>
      </c>
    </row>
    <row r="20" spans="1:13" s="278" customFormat="1" ht="25.5" customHeight="1">
      <c r="A20" s="275">
        <v>8</v>
      </c>
      <c r="B20" s="230" t="s">
        <v>773</v>
      </c>
      <c r="C20" s="276">
        <v>130.14</v>
      </c>
      <c r="D20" s="276">
        <v>0</v>
      </c>
      <c r="E20" s="276">
        <v>130.14</v>
      </c>
      <c r="F20" s="856">
        <v>4766.363</v>
      </c>
      <c r="G20" s="276">
        <v>144.4207989</v>
      </c>
      <c r="H20" s="857">
        <v>4766.363</v>
      </c>
      <c r="I20" s="277">
        <v>130.14</v>
      </c>
      <c r="J20" s="277">
        <v>0</v>
      </c>
      <c r="K20" s="277">
        <v>0</v>
      </c>
      <c r="L20" s="858">
        <v>0</v>
      </c>
      <c r="M20" s="858">
        <v>0</v>
      </c>
    </row>
    <row r="21" spans="1:13" s="278" customFormat="1" ht="25.5" customHeight="1">
      <c r="A21" s="275">
        <v>9</v>
      </c>
      <c r="B21" s="230" t="s">
        <v>774</v>
      </c>
      <c r="C21" s="276">
        <v>109.02</v>
      </c>
      <c r="D21" s="276">
        <v>0</v>
      </c>
      <c r="E21" s="276">
        <v>109.02</v>
      </c>
      <c r="F21" s="856">
        <v>3766.703</v>
      </c>
      <c r="G21" s="276">
        <v>114.13110089999999</v>
      </c>
      <c r="H21" s="857">
        <v>3766.703</v>
      </c>
      <c r="I21" s="276">
        <v>109.02</v>
      </c>
      <c r="J21" s="277">
        <v>0</v>
      </c>
      <c r="K21" s="277">
        <v>0</v>
      </c>
      <c r="L21" s="858">
        <v>0</v>
      </c>
      <c r="M21" s="858">
        <v>0</v>
      </c>
    </row>
    <row r="22" spans="1:13" s="278" customFormat="1" ht="25.5" customHeight="1">
      <c r="A22" s="275">
        <v>10</v>
      </c>
      <c r="B22" s="230" t="s">
        <v>775</v>
      </c>
      <c r="C22" s="276">
        <v>157.43</v>
      </c>
      <c r="D22" s="276">
        <v>0</v>
      </c>
      <c r="E22" s="276">
        <v>157.43</v>
      </c>
      <c r="F22" s="856">
        <v>5368.718</v>
      </c>
      <c r="G22" s="276">
        <v>162.67215539999998</v>
      </c>
      <c r="H22" s="857">
        <v>5368.718</v>
      </c>
      <c r="I22" s="277">
        <v>157.43</v>
      </c>
      <c r="J22" s="277">
        <v>0</v>
      </c>
      <c r="K22" s="277">
        <v>0</v>
      </c>
      <c r="L22" s="858">
        <v>0</v>
      </c>
      <c r="M22" s="858">
        <v>0</v>
      </c>
    </row>
    <row r="23" spans="1:13" s="278" customFormat="1" ht="25.5" customHeight="1">
      <c r="A23" s="229">
        <v>11</v>
      </c>
      <c r="B23" s="230" t="s">
        <v>776</v>
      </c>
      <c r="C23" s="276">
        <v>125.88</v>
      </c>
      <c r="D23" s="276">
        <v>0</v>
      </c>
      <c r="E23" s="276">
        <v>125.88</v>
      </c>
      <c r="F23" s="856">
        <v>4032.4809999999998</v>
      </c>
      <c r="G23" s="276">
        <v>122.1841743</v>
      </c>
      <c r="H23" s="857">
        <v>4032.4809999999998</v>
      </c>
      <c r="I23" s="857">
        <v>125.88</v>
      </c>
      <c r="J23" s="277">
        <v>0</v>
      </c>
      <c r="K23" s="277">
        <v>0</v>
      </c>
      <c r="L23" s="858">
        <v>0</v>
      </c>
      <c r="M23" s="858">
        <v>0</v>
      </c>
    </row>
    <row r="24" spans="1:13" s="278" customFormat="1" ht="25.5" customHeight="1">
      <c r="A24" s="275">
        <v>12</v>
      </c>
      <c r="B24" s="230" t="s">
        <v>777</v>
      </c>
      <c r="C24" s="276">
        <v>150.82999999999998</v>
      </c>
      <c r="D24" s="276">
        <v>0</v>
      </c>
      <c r="E24" s="276">
        <v>150.82999999999998</v>
      </c>
      <c r="F24" s="856">
        <v>5140.023</v>
      </c>
      <c r="G24" s="276">
        <v>155.74269690000003</v>
      </c>
      <c r="H24" s="857">
        <v>5140.023</v>
      </c>
      <c r="I24" s="857">
        <v>150.82999999999998</v>
      </c>
      <c r="J24" s="277">
        <v>0</v>
      </c>
      <c r="K24" s="277">
        <v>0</v>
      </c>
      <c r="L24" s="865">
        <v>0</v>
      </c>
      <c r="M24" s="865">
        <v>0</v>
      </c>
    </row>
    <row r="25" spans="1:13" s="278" customFormat="1" ht="25.5" customHeight="1">
      <c r="A25" s="275">
        <v>13</v>
      </c>
      <c r="B25" s="226" t="s">
        <v>778</v>
      </c>
      <c r="C25" s="276">
        <v>190.91</v>
      </c>
      <c r="D25" s="276">
        <v>0</v>
      </c>
      <c r="E25" s="276">
        <v>190.91</v>
      </c>
      <c r="F25" s="856">
        <v>6629.793</v>
      </c>
      <c r="G25" s="276">
        <v>200.8827279</v>
      </c>
      <c r="H25" s="857">
        <v>6629.793</v>
      </c>
      <c r="I25" s="276">
        <v>190.91</v>
      </c>
      <c r="J25" s="277">
        <v>0</v>
      </c>
      <c r="K25" s="277">
        <v>0</v>
      </c>
      <c r="L25" s="858">
        <v>0</v>
      </c>
      <c r="M25" s="858">
        <v>0</v>
      </c>
    </row>
    <row r="26" spans="1:13" s="279" customFormat="1" ht="25.5" customHeight="1">
      <c r="A26" s="1445" t="s">
        <v>779</v>
      </c>
      <c r="B26" s="1447"/>
      <c r="C26" s="981">
        <f>SUM(C13:C25)</f>
        <v>1844.5600000000002</v>
      </c>
      <c r="D26" s="981">
        <f aca="true" t="shared" si="0" ref="D26:M26">SUM(D13:D25)</f>
        <v>0</v>
      </c>
      <c r="E26" s="981">
        <f t="shared" si="0"/>
        <v>1844.5600000000002</v>
      </c>
      <c r="F26" s="982">
        <f t="shared" si="0"/>
        <v>61485.534</v>
      </c>
      <c r="G26" s="981">
        <f t="shared" si="0"/>
        <v>1863.0116802000002</v>
      </c>
      <c r="H26" s="982">
        <f t="shared" si="0"/>
        <v>61485.534</v>
      </c>
      <c r="I26" s="981">
        <f t="shared" si="0"/>
        <v>1844.5600000000002</v>
      </c>
      <c r="J26" s="981">
        <f>SUM(J13:J25)</f>
        <v>0</v>
      </c>
      <c r="K26" s="981">
        <f t="shared" si="0"/>
        <v>0</v>
      </c>
      <c r="L26" s="983">
        <f t="shared" si="0"/>
        <v>0</v>
      </c>
      <c r="M26" s="983">
        <f t="shared" si="0"/>
        <v>0</v>
      </c>
    </row>
    <row r="27" spans="1:13" s="279" customFormat="1" ht="25.5" customHeight="1">
      <c r="A27" s="1502" t="s">
        <v>1053</v>
      </c>
      <c r="B27" s="1502"/>
      <c r="C27" s="1502"/>
      <c r="D27" s="1502"/>
      <c r="E27" s="1502"/>
      <c r="F27" s="1502"/>
      <c r="G27" s="1502"/>
      <c r="H27" s="1502"/>
      <c r="I27" s="1502"/>
      <c r="J27" s="1502"/>
      <c r="K27" s="1502"/>
      <c r="L27" s="1502"/>
      <c r="M27" s="1502"/>
    </row>
    <row r="28" spans="1:13" ht="60" customHeight="1">
      <c r="A28" s="1503" t="s">
        <v>809</v>
      </c>
      <c r="B28" s="1503"/>
      <c r="C28" s="280"/>
      <c r="D28" s="280"/>
      <c r="E28" s="280"/>
      <c r="F28" s="280"/>
      <c r="G28" s="280"/>
      <c r="H28" s="281"/>
      <c r="I28" s="280"/>
      <c r="J28" s="280"/>
      <c r="K28" s="1460" t="s">
        <v>741</v>
      </c>
      <c r="L28" s="1460"/>
      <c r="M28" s="1460"/>
    </row>
    <row r="33" ht="12.75">
      <c r="L33" s="261"/>
    </row>
  </sheetData>
  <sheetProtection/>
  <mergeCells count="22">
    <mergeCell ref="A8:B8"/>
    <mergeCell ref="K1:M1"/>
    <mergeCell ref="B3:K3"/>
    <mergeCell ref="B4:K4"/>
    <mergeCell ref="A6:M6"/>
    <mergeCell ref="L7:M7"/>
    <mergeCell ref="A28:B28"/>
    <mergeCell ref="K28:M28"/>
    <mergeCell ref="K8:M8"/>
    <mergeCell ref="H9:I10"/>
    <mergeCell ref="J9:J11"/>
    <mergeCell ref="K9:K11"/>
    <mergeCell ref="L9:L11"/>
    <mergeCell ref="M9:M11"/>
    <mergeCell ref="A26:B26"/>
    <mergeCell ref="A9:A11"/>
    <mergeCell ref="B9:B11"/>
    <mergeCell ref="C9:C11"/>
    <mergeCell ref="D9:D11"/>
    <mergeCell ref="E9:E11"/>
    <mergeCell ref="F9:G10"/>
    <mergeCell ref="A27:M27"/>
  </mergeCells>
  <printOptions horizontalCentered="1"/>
  <pageMargins left="0.75" right="0.2" top="0.5" bottom="0.25" header="0.2" footer="0.2"/>
  <pageSetup horizontalDpi="600" verticalDpi="600" orientation="landscape" paperSize="9" scale="80" r:id="rId1"/>
  <headerFooter>
    <oddFooter>&amp;C22</oddFooter>
  </headerFooter>
</worksheet>
</file>

<file path=xl/worksheets/sheet23.xml><?xml version="1.0" encoding="utf-8"?>
<worksheet xmlns="http://schemas.openxmlformats.org/spreadsheetml/2006/main" xmlns:r="http://schemas.openxmlformats.org/officeDocument/2006/relationships">
  <sheetPr>
    <tabColor rgb="FF00B050"/>
  </sheetPr>
  <dimension ref="A1:R27"/>
  <sheetViews>
    <sheetView view="pageBreakPreview" zoomScale="90" zoomScaleSheetLayoutView="90" zoomScalePageLayoutView="0" workbookViewId="0" topLeftCell="A1">
      <selection activeCell="F4" sqref="F4"/>
    </sheetView>
  </sheetViews>
  <sheetFormatPr defaultColWidth="9.140625" defaultRowHeight="12.75"/>
  <cols>
    <col min="1" max="1" width="6.00390625" style="286" customWidth="1"/>
    <col min="2" max="2" width="16.7109375" style="286" customWidth="1"/>
    <col min="3" max="3" width="10.57421875" style="286" customWidth="1"/>
    <col min="4" max="4" width="9.8515625" style="286" customWidth="1"/>
    <col min="5" max="5" width="8.7109375" style="286" customWidth="1"/>
    <col min="6" max="6" width="10.8515625" style="286" customWidth="1"/>
    <col min="7" max="7" width="13.28125" style="286" customWidth="1"/>
    <col min="8" max="8" width="12.421875" style="286" customWidth="1"/>
    <col min="9" max="9" width="12.140625" style="286" customWidth="1"/>
    <col min="10" max="10" width="9.00390625" style="286" customWidth="1"/>
    <col min="11" max="11" width="12.00390625" style="286" customWidth="1"/>
    <col min="12" max="12" width="15.00390625" style="286" customWidth="1"/>
    <col min="13" max="13" width="9.140625" style="286" hidden="1" customWidth="1"/>
    <col min="14" max="16384" width="9.140625" style="286" customWidth="1"/>
  </cols>
  <sheetData>
    <row r="1" spans="4:16" s="126" customFormat="1" ht="15">
      <c r="D1" s="282"/>
      <c r="E1" s="282"/>
      <c r="F1" s="282"/>
      <c r="G1" s="282"/>
      <c r="H1" s="282"/>
      <c r="I1" s="282"/>
      <c r="J1" s="282"/>
      <c r="K1" s="282"/>
      <c r="L1" s="1527" t="s">
        <v>372</v>
      </c>
      <c r="M1" s="1527"/>
      <c r="N1" s="1527"/>
      <c r="O1" s="283"/>
      <c r="P1" s="283"/>
    </row>
    <row r="2" spans="1:16" s="126" customFormat="1" ht="15">
      <c r="A2" s="1382" t="s">
        <v>0</v>
      </c>
      <c r="B2" s="1382"/>
      <c r="C2" s="1382"/>
      <c r="D2" s="1382"/>
      <c r="E2" s="1382"/>
      <c r="F2" s="1382"/>
      <c r="G2" s="1382"/>
      <c r="H2" s="1382"/>
      <c r="I2" s="1382"/>
      <c r="J2" s="1382"/>
      <c r="K2" s="1382"/>
      <c r="L2" s="1382"/>
      <c r="M2" s="284"/>
      <c r="N2" s="284"/>
      <c r="O2" s="284"/>
      <c r="P2" s="284"/>
    </row>
    <row r="3" spans="1:16" s="126" customFormat="1" ht="20.25">
      <c r="A3" s="1528" t="s">
        <v>636</v>
      </c>
      <c r="B3" s="1528"/>
      <c r="C3" s="1528"/>
      <c r="D3" s="1528"/>
      <c r="E3" s="1528"/>
      <c r="F3" s="1528"/>
      <c r="G3" s="1528"/>
      <c r="H3" s="1528"/>
      <c r="I3" s="1528"/>
      <c r="J3" s="1528"/>
      <c r="K3" s="1528"/>
      <c r="L3" s="1528"/>
      <c r="M3" s="285"/>
      <c r="N3" s="285"/>
      <c r="O3" s="285"/>
      <c r="P3" s="285"/>
    </row>
    <row r="4" spans="1:12" s="126" customFormat="1" ht="10.5" customHeight="1">
      <c r="A4" s="934"/>
      <c r="B4" s="934"/>
      <c r="C4" s="934"/>
      <c r="D4" s="934"/>
      <c r="E4" s="934"/>
      <c r="F4" s="934"/>
      <c r="G4" s="934"/>
      <c r="H4" s="934"/>
      <c r="I4" s="934"/>
      <c r="J4" s="934"/>
      <c r="K4" s="934"/>
      <c r="L4" s="934"/>
    </row>
    <row r="5" spans="1:12" ht="19.5" customHeight="1">
      <c r="A5" s="1529" t="s">
        <v>817</v>
      </c>
      <c r="B5" s="1529"/>
      <c r="C5" s="1529"/>
      <c r="D5" s="1529"/>
      <c r="E5" s="1529"/>
      <c r="F5" s="1529"/>
      <c r="G5" s="1529"/>
      <c r="H5" s="1529"/>
      <c r="I5" s="1529"/>
      <c r="J5" s="1529"/>
      <c r="K5" s="1529"/>
      <c r="L5" s="1529"/>
    </row>
    <row r="6" spans="1:12" ht="12.75">
      <c r="A6" s="287"/>
      <c r="B6" s="287"/>
      <c r="C6" s="287"/>
      <c r="D6" s="287"/>
      <c r="E6" s="287"/>
      <c r="F6" s="287"/>
      <c r="G6" s="287"/>
      <c r="H6" s="287"/>
      <c r="I6" s="287"/>
      <c r="J6" s="287"/>
      <c r="K6" s="287"/>
      <c r="L6" s="287"/>
    </row>
    <row r="7" spans="1:12" s="288" customFormat="1" ht="16.5">
      <c r="A7" s="1530" t="s">
        <v>797</v>
      </c>
      <c r="B7" s="1530"/>
      <c r="C7" s="1530"/>
      <c r="F7" s="1531" t="s">
        <v>14</v>
      </c>
      <c r="G7" s="1531"/>
      <c r="H7" s="1531"/>
      <c r="I7" s="1531"/>
      <c r="J7" s="1531"/>
      <c r="K7" s="1531"/>
      <c r="L7" s="1531"/>
    </row>
    <row r="8" spans="1:12" s="288" customFormat="1" ht="16.5">
      <c r="A8" s="289"/>
      <c r="F8" s="290"/>
      <c r="G8" s="291"/>
      <c r="H8" s="291"/>
      <c r="I8" s="1517" t="s">
        <v>1027</v>
      </c>
      <c r="J8" s="1517"/>
      <c r="K8" s="1517"/>
      <c r="L8" s="1517"/>
    </row>
    <row r="9" spans="1:18" s="289" customFormat="1" ht="15">
      <c r="A9" s="1444" t="s">
        <v>2</v>
      </c>
      <c r="B9" s="1444" t="s">
        <v>3</v>
      </c>
      <c r="C9" s="1444" t="s">
        <v>18</v>
      </c>
      <c r="D9" s="1444"/>
      <c r="E9" s="1444"/>
      <c r="F9" s="1444"/>
      <c r="G9" s="1444"/>
      <c r="H9" s="1444" t="s">
        <v>19</v>
      </c>
      <c r="I9" s="1444"/>
      <c r="J9" s="1444"/>
      <c r="K9" s="1444"/>
      <c r="L9" s="1444"/>
      <c r="R9" s="292"/>
    </row>
    <row r="10" spans="1:12" s="289" customFormat="1" ht="77.25" customHeight="1">
      <c r="A10" s="1444"/>
      <c r="B10" s="1444"/>
      <c r="C10" s="969" t="s">
        <v>700</v>
      </c>
      <c r="D10" s="969" t="s">
        <v>816</v>
      </c>
      <c r="E10" s="969" t="s">
        <v>59</v>
      </c>
      <c r="F10" s="984" t="s">
        <v>60</v>
      </c>
      <c r="G10" s="969" t="s">
        <v>310</v>
      </c>
      <c r="H10" s="969" t="s">
        <v>700</v>
      </c>
      <c r="I10" s="969" t="s">
        <v>816</v>
      </c>
      <c r="J10" s="969" t="s">
        <v>59</v>
      </c>
      <c r="K10" s="969" t="s">
        <v>60</v>
      </c>
      <c r="L10" s="969" t="s">
        <v>311</v>
      </c>
    </row>
    <row r="11" spans="1:12" s="289" customFormat="1" ht="15">
      <c r="A11" s="222">
        <v>1</v>
      </c>
      <c r="B11" s="222">
        <v>2</v>
      </c>
      <c r="C11" s="222">
        <v>3</v>
      </c>
      <c r="D11" s="222">
        <v>4</v>
      </c>
      <c r="E11" s="222">
        <v>5</v>
      </c>
      <c r="F11" s="222">
        <v>6</v>
      </c>
      <c r="G11" s="222">
        <v>7</v>
      </c>
      <c r="H11" s="222">
        <v>8</v>
      </c>
      <c r="I11" s="222">
        <v>9</v>
      </c>
      <c r="J11" s="222">
        <v>10</v>
      </c>
      <c r="K11" s="222">
        <v>11</v>
      </c>
      <c r="L11" s="222">
        <v>12</v>
      </c>
    </row>
    <row r="12" spans="1:12" s="288" customFormat="1" ht="18" customHeight="1">
      <c r="A12" s="293">
        <v>1</v>
      </c>
      <c r="B12" s="226" t="s">
        <v>766</v>
      </c>
      <c r="C12" s="1518" t="s">
        <v>808</v>
      </c>
      <c r="D12" s="1519"/>
      <c r="E12" s="1519"/>
      <c r="F12" s="1519"/>
      <c r="G12" s="1519"/>
      <c r="H12" s="1519"/>
      <c r="I12" s="1519"/>
      <c r="J12" s="1519"/>
      <c r="K12" s="1519"/>
      <c r="L12" s="1520"/>
    </row>
    <row r="13" spans="1:12" s="288" customFormat="1" ht="18" customHeight="1">
      <c r="A13" s="293">
        <v>2</v>
      </c>
      <c r="B13" s="226" t="s">
        <v>767</v>
      </c>
      <c r="C13" s="1521"/>
      <c r="D13" s="1522"/>
      <c r="E13" s="1522"/>
      <c r="F13" s="1522"/>
      <c r="G13" s="1522"/>
      <c r="H13" s="1522"/>
      <c r="I13" s="1522"/>
      <c r="J13" s="1522"/>
      <c r="K13" s="1522"/>
      <c r="L13" s="1523"/>
    </row>
    <row r="14" spans="1:12" s="288" customFormat="1" ht="18" customHeight="1">
      <c r="A14" s="293">
        <v>3</v>
      </c>
      <c r="B14" s="226" t="s">
        <v>768</v>
      </c>
      <c r="C14" s="1521"/>
      <c r="D14" s="1522"/>
      <c r="E14" s="1522"/>
      <c r="F14" s="1522"/>
      <c r="G14" s="1522"/>
      <c r="H14" s="1522"/>
      <c r="I14" s="1522"/>
      <c r="J14" s="1522"/>
      <c r="K14" s="1522"/>
      <c r="L14" s="1523"/>
    </row>
    <row r="15" spans="1:12" s="288" customFormat="1" ht="18" customHeight="1">
      <c r="A15" s="293">
        <v>4</v>
      </c>
      <c r="B15" s="226" t="s">
        <v>769</v>
      </c>
      <c r="C15" s="1521"/>
      <c r="D15" s="1522"/>
      <c r="E15" s="1522"/>
      <c r="F15" s="1522"/>
      <c r="G15" s="1522"/>
      <c r="H15" s="1522"/>
      <c r="I15" s="1522"/>
      <c r="J15" s="1522"/>
      <c r="K15" s="1522"/>
      <c r="L15" s="1523"/>
    </row>
    <row r="16" spans="1:12" s="288" customFormat="1" ht="18" customHeight="1">
      <c r="A16" s="293">
        <v>5</v>
      </c>
      <c r="B16" s="226" t="s">
        <v>770</v>
      </c>
      <c r="C16" s="1521"/>
      <c r="D16" s="1522"/>
      <c r="E16" s="1522"/>
      <c r="F16" s="1522"/>
      <c r="G16" s="1522"/>
      <c r="H16" s="1522"/>
      <c r="I16" s="1522"/>
      <c r="J16" s="1522"/>
      <c r="K16" s="1522"/>
      <c r="L16" s="1523"/>
    </row>
    <row r="17" spans="1:12" s="288" customFormat="1" ht="18" customHeight="1">
      <c r="A17" s="293">
        <v>6</v>
      </c>
      <c r="B17" s="226" t="s">
        <v>771</v>
      </c>
      <c r="C17" s="1521"/>
      <c r="D17" s="1522"/>
      <c r="E17" s="1522"/>
      <c r="F17" s="1522"/>
      <c r="G17" s="1522"/>
      <c r="H17" s="1522"/>
      <c r="I17" s="1522"/>
      <c r="J17" s="1522"/>
      <c r="K17" s="1522"/>
      <c r="L17" s="1523"/>
    </row>
    <row r="18" spans="1:12" s="288" customFormat="1" ht="18" customHeight="1">
      <c r="A18" s="293">
        <v>7</v>
      </c>
      <c r="B18" s="226" t="s">
        <v>772</v>
      </c>
      <c r="C18" s="1521"/>
      <c r="D18" s="1522"/>
      <c r="E18" s="1522"/>
      <c r="F18" s="1522"/>
      <c r="G18" s="1522"/>
      <c r="H18" s="1522"/>
      <c r="I18" s="1522"/>
      <c r="J18" s="1522"/>
      <c r="K18" s="1522"/>
      <c r="L18" s="1523"/>
    </row>
    <row r="19" spans="1:12" s="288" customFormat="1" ht="18" customHeight="1">
      <c r="A19" s="293">
        <v>8</v>
      </c>
      <c r="B19" s="226" t="s">
        <v>773</v>
      </c>
      <c r="C19" s="1521"/>
      <c r="D19" s="1522"/>
      <c r="E19" s="1522"/>
      <c r="F19" s="1522"/>
      <c r="G19" s="1522"/>
      <c r="H19" s="1522"/>
      <c r="I19" s="1522"/>
      <c r="J19" s="1522"/>
      <c r="K19" s="1522"/>
      <c r="L19" s="1523"/>
    </row>
    <row r="20" spans="1:12" s="288" customFormat="1" ht="18" customHeight="1">
      <c r="A20" s="293">
        <v>9</v>
      </c>
      <c r="B20" s="226" t="s">
        <v>774</v>
      </c>
      <c r="C20" s="1521"/>
      <c r="D20" s="1522"/>
      <c r="E20" s="1522"/>
      <c r="F20" s="1522"/>
      <c r="G20" s="1522"/>
      <c r="H20" s="1522"/>
      <c r="I20" s="1522"/>
      <c r="J20" s="1522"/>
      <c r="K20" s="1522"/>
      <c r="L20" s="1523"/>
    </row>
    <row r="21" spans="1:12" s="288" customFormat="1" ht="18" customHeight="1">
      <c r="A21" s="293">
        <v>10</v>
      </c>
      <c r="B21" s="226" t="s">
        <v>775</v>
      </c>
      <c r="C21" s="1521"/>
      <c r="D21" s="1522"/>
      <c r="E21" s="1522"/>
      <c r="F21" s="1522"/>
      <c r="G21" s="1522"/>
      <c r="H21" s="1522"/>
      <c r="I21" s="1522"/>
      <c r="J21" s="1522"/>
      <c r="K21" s="1522"/>
      <c r="L21" s="1523"/>
    </row>
    <row r="22" spans="1:12" s="288" customFormat="1" ht="18" customHeight="1">
      <c r="A22" s="293">
        <v>11</v>
      </c>
      <c r="B22" s="226" t="s">
        <v>776</v>
      </c>
      <c r="C22" s="1521"/>
      <c r="D22" s="1522"/>
      <c r="E22" s="1522"/>
      <c r="F22" s="1522"/>
      <c r="G22" s="1522"/>
      <c r="H22" s="1522"/>
      <c r="I22" s="1522"/>
      <c r="J22" s="1522"/>
      <c r="K22" s="1522"/>
      <c r="L22" s="1523"/>
    </row>
    <row r="23" spans="1:12" s="288" customFormat="1" ht="18" customHeight="1">
      <c r="A23" s="293">
        <v>12</v>
      </c>
      <c r="B23" s="226" t="s">
        <v>777</v>
      </c>
      <c r="C23" s="1521"/>
      <c r="D23" s="1522"/>
      <c r="E23" s="1522"/>
      <c r="F23" s="1522"/>
      <c r="G23" s="1522"/>
      <c r="H23" s="1522"/>
      <c r="I23" s="1522"/>
      <c r="J23" s="1522"/>
      <c r="K23" s="1522"/>
      <c r="L23" s="1523"/>
    </row>
    <row r="24" spans="1:12" s="288" customFormat="1" ht="18" customHeight="1">
      <c r="A24" s="293">
        <v>13</v>
      </c>
      <c r="B24" s="226" t="s">
        <v>778</v>
      </c>
      <c r="C24" s="1524"/>
      <c r="D24" s="1525"/>
      <c r="E24" s="1525"/>
      <c r="F24" s="1525"/>
      <c r="G24" s="1525"/>
      <c r="H24" s="1525"/>
      <c r="I24" s="1525"/>
      <c r="J24" s="1525"/>
      <c r="K24" s="1525"/>
      <c r="L24" s="1526"/>
    </row>
    <row r="25" spans="1:12" s="289" customFormat="1" ht="21" customHeight="1">
      <c r="A25" s="1513" t="s">
        <v>779</v>
      </c>
      <c r="B25" s="1514"/>
      <c r="C25" s="985"/>
      <c r="D25" s="985"/>
      <c r="E25" s="985"/>
      <c r="F25" s="985"/>
      <c r="G25" s="985"/>
      <c r="H25" s="985"/>
      <c r="I25" s="985"/>
      <c r="J25" s="985"/>
      <c r="K25" s="985"/>
      <c r="L25" s="985"/>
    </row>
    <row r="26" spans="1:12" s="288" customFormat="1" ht="15.75" customHeight="1">
      <c r="A26" s="289"/>
      <c r="B26" s="289"/>
      <c r="C26" s="289"/>
      <c r="D26" s="289"/>
      <c r="E26" s="289"/>
      <c r="F26" s="289"/>
      <c r="G26" s="289"/>
      <c r="H26" s="289"/>
      <c r="I26" s="289"/>
      <c r="J26" s="289"/>
      <c r="K26" s="289"/>
      <c r="L26" s="289"/>
    </row>
    <row r="27" spans="1:12" s="288" customFormat="1" ht="60" customHeight="1">
      <c r="A27" s="1515" t="s">
        <v>794</v>
      </c>
      <c r="B27" s="1515"/>
      <c r="C27" s="295"/>
      <c r="D27" s="296"/>
      <c r="E27" s="296"/>
      <c r="I27" s="1516" t="s">
        <v>741</v>
      </c>
      <c r="J27" s="1516"/>
      <c r="K27" s="1516"/>
      <c r="L27" s="1516"/>
    </row>
  </sheetData>
  <sheetProtection/>
  <mergeCells count="15">
    <mergeCell ref="L1:N1"/>
    <mergeCell ref="A2:L2"/>
    <mergeCell ref="A3:L3"/>
    <mergeCell ref="A5:L5"/>
    <mergeCell ref="A7:C7"/>
    <mergeCell ref="F7:L7"/>
    <mergeCell ref="A25:B25"/>
    <mergeCell ref="A27:B27"/>
    <mergeCell ref="I27:L27"/>
    <mergeCell ref="I8:L8"/>
    <mergeCell ref="A9:A10"/>
    <mergeCell ref="B9:B10"/>
    <mergeCell ref="C9:G9"/>
    <mergeCell ref="H9:L9"/>
    <mergeCell ref="C12:L24"/>
  </mergeCells>
  <printOptions horizontalCentered="1"/>
  <pageMargins left="0.708661417322835" right="0.196850393700787" top="0.393700787401575" bottom="0.236220472440945" header="0.196850393700787" footer="0.196850393700787"/>
  <pageSetup horizontalDpi="600" verticalDpi="600" orientation="landscape" paperSize="9" r:id="rId1"/>
  <headerFooter>
    <oddFooter>&amp;C23</oddFooter>
  </headerFooter>
</worksheet>
</file>

<file path=xl/worksheets/sheet24.xml><?xml version="1.0" encoding="utf-8"?>
<worksheet xmlns="http://schemas.openxmlformats.org/spreadsheetml/2006/main" xmlns:r="http://schemas.openxmlformats.org/officeDocument/2006/relationships">
  <sheetPr>
    <tabColor rgb="FF00B050"/>
    <pageSetUpPr fitToPage="1"/>
  </sheetPr>
  <dimension ref="A1:T34"/>
  <sheetViews>
    <sheetView view="pageBreakPreview" zoomScale="85" zoomScaleSheetLayoutView="85" zoomScalePageLayoutView="0" workbookViewId="0" topLeftCell="A11">
      <selection activeCell="F4" sqref="F4"/>
    </sheetView>
  </sheetViews>
  <sheetFormatPr defaultColWidth="9.140625" defaultRowHeight="12.75"/>
  <cols>
    <col min="1" max="1" width="7.421875" style="286" customWidth="1"/>
    <col min="2" max="2" width="17.140625" style="286" customWidth="1"/>
    <col min="3" max="3" width="9.57421875" style="286" customWidth="1"/>
    <col min="4" max="4" width="9.140625" style="286" customWidth="1"/>
    <col min="5" max="5" width="9.28125" style="68" customWidth="1"/>
    <col min="6" max="6" width="9.28125" style="286" customWidth="1"/>
    <col min="7" max="7" width="7.28125" style="286" customWidth="1"/>
    <col min="8" max="8" width="9.140625" style="286" customWidth="1"/>
    <col min="9" max="9" width="9.00390625" style="286" customWidth="1"/>
    <col min="10" max="10" width="9.57421875" style="286" customWidth="1"/>
    <col min="11" max="11" width="9.421875" style="68" customWidth="1"/>
    <col min="12" max="12" width="10.28125" style="68" customWidth="1"/>
    <col min="13" max="13" width="9.8515625" style="68" customWidth="1"/>
    <col min="14" max="14" width="9.28125" style="68" customWidth="1"/>
    <col min="15" max="15" width="10.00390625" style="286" customWidth="1"/>
    <col min="16" max="16" width="10.140625" style="286" customWidth="1"/>
    <col min="17" max="17" width="9.57421875" style="286" customWidth="1"/>
    <col min="18" max="16384" width="9.140625" style="286" customWidth="1"/>
  </cols>
  <sheetData>
    <row r="1" spans="5:17" s="126" customFormat="1" ht="15">
      <c r="E1" s="58"/>
      <c r="H1" s="282"/>
      <c r="I1" s="282"/>
      <c r="J1" s="282"/>
      <c r="K1" s="298"/>
      <c r="L1" s="298"/>
      <c r="M1" s="298"/>
      <c r="N1" s="298"/>
      <c r="O1" s="282"/>
      <c r="P1" s="1375" t="s">
        <v>53</v>
      </c>
      <c r="Q1" s="1375"/>
    </row>
    <row r="2" spans="1:17" s="126" customFormat="1" ht="15">
      <c r="A2" s="1382" t="s">
        <v>0</v>
      </c>
      <c r="B2" s="1382"/>
      <c r="C2" s="1382"/>
      <c r="D2" s="1382"/>
      <c r="E2" s="1382"/>
      <c r="F2" s="1382"/>
      <c r="G2" s="1382"/>
      <c r="H2" s="1382"/>
      <c r="I2" s="1382"/>
      <c r="J2" s="1382"/>
      <c r="K2" s="1382"/>
      <c r="L2" s="1382"/>
      <c r="M2" s="1382"/>
      <c r="N2" s="1382"/>
      <c r="O2" s="1382"/>
      <c r="P2" s="1382"/>
      <c r="Q2" s="1382"/>
    </row>
    <row r="3" spans="1:17" s="126" customFormat="1" ht="20.25">
      <c r="A3" s="1377" t="s">
        <v>636</v>
      </c>
      <c r="B3" s="1377"/>
      <c r="C3" s="1377"/>
      <c r="D3" s="1377"/>
      <c r="E3" s="1377"/>
      <c r="F3" s="1377"/>
      <c r="G3" s="1377"/>
      <c r="H3" s="1377"/>
      <c r="I3" s="1377"/>
      <c r="J3" s="1377"/>
      <c r="K3" s="1377"/>
      <c r="L3" s="1377"/>
      <c r="M3" s="1377"/>
      <c r="N3" s="1377"/>
      <c r="O3" s="1377"/>
      <c r="P3" s="1377"/>
      <c r="Q3" s="1377"/>
    </row>
    <row r="4" spans="1:17" ht="12.75">
      <c r="A4" s="986"/>
      <c r="B4" s="986"/>
      <c r="C4" s="986"/>
      <c r="D4" s="986"/>
      <c r="E4" s="987"/>
      <c r="F4" s="988"/>
      <c r="G4" s="988"/>
      <c r="H4" s="988"/>
      <c r="I4" s="988"/>
      <c r="J4" s="988"/>
      <c r="K4" s="987"/>
      <c r="L4" s="987"/>
      <c r="M4" s="987"/>
      <c r="N4" s="989"/>
      <c r="O4" s="986"/>
      <c r="P4" s="988"/>
      <c r="Q4" s="990"/>
    </row>
    <row r="5" spans="1:17" ht="18" customHeight="1">
      <c r="A5" s="1529" t="s">
        <v>828</v>
      </c>
      <c r="B5" s="1529"/>
      <c r="C5" s="1529"/>
      <c r="D5" s="1529"/>
      <c r="E5" s="1529"/>
      <c r="F5" s="1529"/>
      <c r="G5" s="1529"/>
      <c r="H5" s="1529"/>
      <c r="I5" s="1529"/>
      <c r="J5" s="1529"/>
      <c r="K5" s="1529"/>
      <c r="L5" s="1529"/>
      <c r="M5" s="1529"/>
      <c r="N5" s="1529"/>
      <c r="O5" s="1529"/>
      <c r="P5" s="1529"/>
      <c r="Q5" s="1529"/>
    </row>
    <row r="6" ht="0.75" customHeight="1"/>
    <row r="7" spans="1:17" ht="15">
      <c r="A7" s="1530"/>
      <c r="B7" s="1530"/>
      <c r="C7" s="1530"/>
      <c r="P7" s="1537" t="s">
        <v>16</v>
      </c>
      <c r="Q7" s="1537"/>
    </row>
    <row r="8" spans="1:17" ht="15">
      <c r="A8" s="301" t="s">
        <v>797</v>
      </c>
      <c r="N8" s="1412" t="s">
        <v>1027</v>
      </c>
      <c r="O8" s="1412"/>
      <c r="P8" s="1412"/>
      <c r="Q8" s="1412"/>
    </row>
    <row r="9" spans="1:17" ht="28.5" customHeight="1">
      <c r="A9" s="1369" t="s">
        <v>2</v>
      </c>
      <c r="B9" s="1369" t="s">
        <v>3</v>
      </c>
      <c r="C9" s="1369" t="s">
        <v>829</v>
      </c>
      <c r="D9" s="1369"/>
      <c r="E9" s="1369"/>
      <c r="F9" s="1369" t="s">
        <v>830</v>
      </c>
      <c r="G9" s="1369"/>
      <c r="H9" s="1369"/>
      <c r="I9" s="1534" t="s">
        <v>313</v>
      </c>
      <c r="J9" s="1535"/>
      <c r="K9" s="1536"/>
      <c r="L9" s="1534" t="s">
        <v>80</v>
      </c>
      <c r="M9" s="1535"/>
      <c r="N9" s="1536"/>
      <c r="O9" s="1394" t="s">
        <v>831</v>
      </c>
      <c r="P9" s="1395"/>
      <c r="Q9" s="1396"/>
    </row>
    <row r="10" spans="1:17" ht="39.75" customHeight="1">
      <c r="A10" s="1369"/>
      <c r="B10" s="1369"/>
      <c r="C10" s="935" t="s">
        <v>99</v>
      </c>
      <c r="D10" s="935" t="s">
        <v>818</v>
      </c>
      <c r="E10" s="935" t="s">
        <v>13</v>
      </c>
      <c r="F10" s="935" t="s">
        <v>99</v>
      </c>
      <c r="G10" s="935" t="s">
        <v>819</v>
      </c>
      <c r="H10" s="935" t="s">
        <v>13</v>
      </c>
      <c r="I10" s="935" t="s">
        <v>99</v>
      </c>
      <c r="J10" s="935" t="s">
        <v>819</v>
      </c>
      <c r="K10" s="935" t="s">
        <v>13</v>
      </c>
      <c r="L10" s="935" t="s">
        <v>99</v>
      </c>
      <c r="M10" s="935" t="s">
        <v>819</v>
      </c>
      <c r="N10" s="935" t="s">
        <v>13</v>
      </c>
      <c r="O10" s="940" t="s">
        <v>820</v>
      </c>
      <c r="P10" s="940" t="s">
        <v>821</v>
      </c>
      <c r="Q10" s="940" t="s">
        <v>822</v>
      </c>
    </row>
    <row r="11" spans="1:17" s="304" customFormat="1" ht="12.75">
      <c r="A11" s="302">
        <v>1</v>
      </c>
      <c r="B11" s="302">
        <v>2</v>
      </c>
      <c r="C11" s="302">
        <v>3</v>
      </c>
      <c r="D11" s="302">
        <v>4</v>
      </c>
      <c r="E11" s="303">
        <v>5</v>
      </c>
      <c r="F11" s="302">
        <v>6</v>
      </c>
      <c r="G11" s="302">
        <v>7</v>
      </c>
      <c r="H11" s="302">
        <v>8</v>
      </c>
      <c r="I11" s="302">
        <v>9</v>
      </c>
      <c r="J11" s="302">
        <v>10</v>
      </c>
      <c r="K11" s="303">
        <v>11</v>
      </c>
      <c r="L11" s="303">
        <v>12</v>
      </c>
      <c r="M11" s="303">
        <v>13</v>
      </c>
      <c r="N11" s="303">
        <v>14</v>
      </c>
      <c r="O11" s="302">
        <v>15</v>
      </c>
      <c r="P11" s="302">
        <v>16</v>
      </c>
      <c r="Q11" s="302">
        <v>17</v>
      </c>
    </row>
    <row r="12" spans="1:20" ht="24.75" customHeight="1">
      <c r="A12" s="293">
        <v>1</v>
      </c>
      <c r="B12" s="226" t="s">
        <v>766</v>
      </c>
      <c r="C12" s="305">
        <v>634.0325376</v>
      </c>
      <c r="D12" s="305">
        <v>422.6883584</v>
      </c>
      <c r="E12" s="306">
        <v>1056.720896</v>
      </c>
      <c r="F12" s="305">
        <v>36.28</v>
      </c>
      <c r="G12" s="305">
        <v>0</v>
      </c>
      <c r="H12" s="305">
        <v>36.28</v>
      </c>
      <c r="I12" s="305">
        <v>638.48</v>
      </c>
      <c r="J12" s="305">
        <v>427.66</v>
      </c>
      <c r="K12" s="306">
        <v>1066.14</v>
      </c>
      <c r="L12" s="306">
        <v>574.7291524</v>
      </c>
      <c r="M12" s="306">
        <v>382.4405884</v>
      </c>
      <c r="N12" s="306">
        <v>957.1697408</v>
      </c>
      <c r="O12" s="305">
        <v>100.03084760000002</v>
      </c>
      <c r="P12" s="305">
        <v>45.2194116</v>
      </c>
      <c r="Q12" s="305">
        <v>145.25025920000007</v>
      </c>
      <c r="T12" s="313"/>
    </row>
    <row r="13" spans="1:20" ht="24.75" customHeight="1">
      <c r="A13" s="293">
        <v>2</v>
      </c>
      <c r="B13" s="226" t="s">
        <v>767</v>
      </c>
      <c r="C13" s="305">
        <v>466.0389888</v>
      </c>
      <c r="D13" s="305">
        <v>310.69265920000004</v>
      </c>
      <c r="E13" s="306">
        <v>776.7316480000001</v>
      </c>
      <c r="F13" s="305">
        <v>26.67</v>
      </c>
      <c r="G13" s="305">
        <v>0</v>
      </c>
      <c r="H13" s="305">
        <v>26.67</v>
      </c>
      <c r="I13" s="305">
        <v>546.63</v>
      </c>
      <c r="J13" s="305">
        <v>322.76</v>
      </c>
      <c r="K13" s="306">
        <v>869.39</v>
      </c>
      <c r="L13" s="306">
        <v>470.4972207</v>
      </c>
      <c r="M13" s="306">
        <v>313.0817937</v>
      </c>
      <c r="N13" s="306">
        <v>783.5790144</v>
      </c>
      <c r="O13" s="305">
        <v>102.80277929999994</v>
      </c>
      <c r="P13" s="305">
        <v>9.6782063</v>
      </c>
      <c r="Q13" s="305">
        <v>112.48098559999994</v>
      </c>
      <c r="T13" s="313"/>
    </row>
    <row r="14" spans="1:20" ht="24.75" customHeight="1">
      <c r="A14" s="293">
        <v>3</v>
      </c>
      <c r="B14" s="226" t="s">
        <v>768</v>
      </c>
      <c r="C14" s="305">
        <v>667.2787968000001</v>
      </c>
      <c r="D14" s="305">
        <v>444.8525312000001</v>
      </c>
      <c r="E14" s="306">
        <v>1112.1313280000002</v>
      </c>
      <c r="F14" s="305">
        <v>38.18</v>
      </c>
      <c r="G14" s="305">
        <v>0</v>
      </c>
      <c r="H14" s="305">
        <v>38.18</v>
      </c>
      <c r="I14" s="305">
        <v>883.24</v>
      </c>
      <c r="J14" s="305">
        <v>467.63</v>
      </c>
      <c r="K14" s="306">
        <v>1350.87</v>
      </c>
      <c r="L14" s="306">
        <v>782.6995890999999</v>
      </c>
      <c r="M14" s="306">
        <v>520.8298381000001</v>
      </c>
      <c r="N14" s="306">
        <v>1303.5294272</v>
      </c>
      <c r="O14" s="305">
        <v>138.72041090000005</v>
      </c>
      <c r="P14" s="305">
        <v>-53.19983810000008</v>
      </c>
      <c r="Q14" s="305">
        <v>85.52057279999985</v>
      </c>
      <c r="T14" s="313"/>
    </row>
    <row r="15" spans="1:20" ht="24.75" customHeight="1">
      <c r="A15" s="293">
        <v>4</v>
      </c>
      <c r="B15" s="226" t="s">
        <v>769</v>
      </c>
      <c r="C15" s="305">
        <v>856.88064</v>
      </c>
      <c r="D15" s="305">
        <v>571.2537599999999</v>
      </c>
      <c r="E15" s="306">
        <v>1428.1344</v>
      </c>
      <c r="F15" s="305">
        <v>49.03</v>
      </c>
      <c r="G15" s="305">
        <v>0</v>
      </c>
      <c r="H15" s="305">
        <v>49.03</v>
      </c>
      <c r="I15" s="305">
        <v>961.86</v>
      </c>
      <c r="J15" s="305">
        <v>600.65</v>
      </c>
      <c r="K15" s="306">
        <v>1562.51</v>
      </c>
      <c r="L15" s="306">
        <v>952.7534536</v>
      </c>
      <c r="M15" s="306">
        <v>633.9883576</v>
      </c>
      <c r="N15" s="306">
        <v>1586.7418112</v>
      </c>
      <c r="O15" s="305">
        <v>58.13654640000004</v>
      </c>
      <c r="P15" s="305">
        <v>-33.338357599999995</v>
      </c>
      <c r="Q15" s="305">
        <v>24.798188799999934</v>
      </c>
      <c r="T15" s="313"/>
    </row>
    <row r="16" spans="1:20" ht="24.75" customHeight="1">
      <c r="A16" s="293">
        <v>5</v>
      </c>
      <c r="B16" s="226" t="s">
        <v>770</v>
      </c>
      <c r="C16" s="305">
        <v>698.7805440000001</v>
      </c>
      <c r="D16" s="305">
        <v>465.85369600000007</v>
      </c>
      <c r="E16" s="306">
        <v>1164.63424</v>
      </c>
      <c r="F16" s="305">
        <v>39.98</v>
      </c>
      <c r="G16" s="305">
        <v>0</v>
      </c>
      <c r="H16" s="305">
        <v>39.98</v>
      </c>
      <c r="I16" s="305">
        <v>644.11</v>
      </c>
      <c r="J16" s="305">
        <v>478.74</v>
      </c>
      <c r="K16" s="306">
        <v>1122.85</v>
      </c>
      <c r="L16" s="306">
        <v>614.9226213</v>
      </c>
      <c r="M16" s="306">
        <v>409.1864283</v>
      </c>
      <c r="N16" s="306">
        <v>1024.1090496</v>
      </c>
      <c r="O16" s="305">
        <v>69.16737870000009</v>
      </c>
      <c r="P16" s="305">
        <v>69.55357170000002</v>
      </c>
      <c r="Q16" s="305">
        <v>138.7209504</v>
      </c>
      <c r="T16" s="313"/>
    </row>
    <row r="17" spans="1:20" ht="24.75" customHeight="1">
      <c r="A17" s="293">
        <v>6</v>
      </c>
      <c r="B17" s="226" t="s">
        <v>771</v>
      </c>
      <c r="C17" s="305">
        <v>548.5041408000001</v>
      </c>
      <c r="D17" s="305">
        <v>365.6694272000001</v>
      </c>
      <c r="E17" s="306">
        <v>914.1735680000002</v>
      </c>
      <c r="F17" s="305">
        <v>31.38</v>
      </c>
      <c r="G17" s="305">
        <v>0</v>
      </c>
      <c r="H17" s="305">
        <v>31.38</v>
      </c>
      <c r="I17" s="305">
        <v>559.75</v>
      </c>
      <c r="J17" s="305">
        <v>447.93</v>
      </c>
      <c r="K17" s="306">
        <v>1007.6800000000001</v>
      </c>
      <c r="L17" s="306">
        <v>610.2261503</v>
      </c>
      <c r="M17" s="306">
        <v>406.06126730000005</v>
      </c>
      <c r="N17" s="306">
        <v>1016.2874176</v>
      </c>
      <c r="O17" s="305">
        <v>-19.096150299999977</v>
      </c>
      <c r="P17" s="305">
        <v>41.86873269999995</v>
      </c>
      <c r="Q17" s="305">
        <v>22.772582400000147</v>
      </c>
      <c r="T17" s="313"/>
    </row>
    <row r="18" spans="1:20" ht="24.75" customHeight="1">
      <c r="A18" s="293">
        <v>7</v>
      </c>
      <c r="B18" s="226" t="s">
        <v>772</v>
      </c>
      <c r="C18" s="305">
        <v>916.9273344000001</v>
      </c>
      <c r="D18" s="305">
        <v>611.2848896</v>
      </c>
      <c r="E18" s="306">
        <v>1528.212224</v>
      </c>
      <c r="F18" s="305">
        <v>52.47</v>
      </c>
      <c r="G18" s="305">
        <v>0</v>
      </c>
      <c r="H18" s="305">
        <v>52.47</v>
      </c>
      <c r="I18" s="305">
        <v>795.43</v>
      </c>
      <c r="J18" s="305">
        <v>627.74</v>
      </c>
      <c r="K18" s="306">
        <v>1423.17</v>
      </c>
      <c r="L18" s="306">
        <v>777.533471</v>
      </c>
      <c r="M18" s="306">
        <v>517.392161</v>
      </c>
      <c r="N18" s="306">
        <v>1294.925632</v>
      </c>
      <c r="O18" s="305">
        <v>70.36652900000001</v>
      </c>
      <c r="P18" s="305">
        <v>110.34783900000002</v>
      </c>
      <c r="Q18" s="305">
        <v>180.71436800000015</v>
      </c>
      <c r="T18" s="313"/>
    </row>
    <row r="19" spans="1:20" s="691" customFormat="1" ht="24.75" customHeight="1">
      <c r="A19" s="323">
        <v>8</v>
      </c>
      <c r="B19" s="230" t="s">
        <v>773</v>
      </c>
      <c r="C19" s="306">
        <v>716.3853312</v>
      </c>
      <c r="D19" s="306">
        <v>477.59022080000005</v>
      </c>
      <c r="E19" s="306">
        <v>1193.975552</v>
      </c>
      <c r="F19" s="306">
        <v>40.99</v>
      </c>
      <c r="G19" s="306">
        <v>0</v>
      </c>
      <c r="H19" s="306">
        <v>40.99</v>
      </c>
      <c r="I19" s="306">
        <v>513.37</v>
      </c>
      <c r="J19" s="306">
        <v>185.4</v>
      </c>
      <c r="K19" s="306">
        <v>698.77</v>
      </c>
      <c r="L19" s="306">
        <v>766.059814</v>
      </c>
      <c r="M19" s="306">
        <v>509.757274</v>
      </c>
      <c r="N19" s="306">
        <v>1275.817088</v>
      </c>
      <c r="O19" s="306">
        <v>-211.69981399999995</v>
      </c>
      <c r="P19" s="306">
        <v>-324.35727399999996</v>
      </c>
      <c r="Q19" s="306">
        <v>-536.057088</v>
      </c>
      <c r="T19" s="313"/>
    </row>
    <row r="20" spans="1:20" ht="24.75" customHeight="1">
      <c r="A20" s="293">
        <v>9</v>
      </c>
      <c r="B20" s="226" t="s">
        <v>774</v>
      </c>
      <c r="C20" s="305">
        <v>573.8202624</v>
      </c>
      <c r="D20" s="305">
        <v>382.54684160000005</v>
      </c>
      <c r="E20" s="306">
        <v>956.3671040000002</v>
      </c>
      <c r="F20" s="305">
        <v>32.83</v>
      </c>
      <c r="G20" s="305">
        <v>0</v>
      </c>
      <c r="H20" s="305">
        <v>32.83</v>
      </c>
      <c r="I20" s="305">
        <v>535.82</v>
      </c>
      <c r="J20" s="305">
        <v>517.97</v>
      </c>
      <c r="K20" s="306">
        <v>1053.79</v>
      </c>
      <c r="L20" s="306">
        <v>571.5248512999999</v>
      </c>
      <c r="M20" s="306">
        <v>380.3083583</v>
      </c>
      <c r="N20" s="306">
        <v>951.8332095999999</v>
      </c>
      <c r="O20" s="305">
        <v>-2.8748512999998184</v>
      </c>
      <c r="P20" s="305">
        <v>137.66164170000002</v>
      </c>
      <c r="Q20" s="305">
        <v>134.78679039999997</v>
      </c>
      <c r="T20" s="313"/>
    </row>
    <row r="21" spans="1:20" ht="24.75" customHeight="1">
      <c r="A21" s="293">
        <v>10</v>
      </c>
      <c r="B21" s="226" t="s">
        <v>775</v>
      </c>
      <c r="C21" s="305">
        <v>807.5907839999999</v>
      </c>
      <c r="D21" s="305">
        <v>538.393856</v>
      </c>
      <c r="E21" s="306">
        <v>1345.98464</v>
      </c>
      <c r="F21" s="305">
        <v>46.2</v>
      </c>
      <c r="G21" s="305">
        <v>0</v>
      </c>
      <c r="H21" s="305">
        <v>46.2</v>
      </c>
      <c r="I21" s="305">
        <v>833.69</v>
      </c>
      <c r="J21" s="305">
        <v>673.75</v>
      </c>
      <c r="K21" s="306">
        <v>1507.44</v>
      </c>
      <c r="L21" s="306">
        <v>844.2946979999999</v>
      </c>
      <c r="M21" s="306">
        <v>561.8169180000001</v>
      </c>
      <c r="N21" s="306">
        <v>1406.1116160000001</v>
      </c>
      <c r="O21" s="305">
        <v>35.595302000000174</v>
      </c>
      <c r="P21" s="305">
        <v>111.9330819999999</v>
      </c>
      <c r="Q21" s="305">
        <v>147.52838399999996</v>
      </c>
      <c r="T21" s="313"/>
    </row>
    <row r="22" spans="1:20" ht="24.75" customHeight="1">
      <c r="A22" s="293">
        <v>11</v>
      </c>
      <c r="B22" s="226" t="s">
        <v>776</v>
      </c>
      <c r="C22" s="305">
        <v>669.656064</v>
      </c>
      <c r="D22" s="305">
        <v>446.4373760000001</v>
      </c>
      <c r="E22" s="306">
        <v>1116.09344</v>
      </c>
      <c r="F22" s="305">
        <v>38.32</v>
      </c>
      <c r="G22" s="305">
        <v>0</v>
      </c>
      <c r="H22" s="305">
        <v>38.32</v>
      </c>
      <c r="I22" s="305">
        <v>785.87</v>
      </c>
      <c r="J22" s="305">
        <v>496.96</v>
      </c>
      <c r="K22" s="306">
        <v>1282.83</v>
      </c>
      <c r="L22" s="306">
        <v>654.3432532</v>
      </c>
      <c r="M22" s="306">
        <v>435.4180012</v>
      </c>
      <c r="N22" s="306">
        <v>1089.7612544</v>
      </c>
      <c r="O22" s="305">
        <v>169.8467468</v>
      </c>
      <c r="P22" s="305">
        <v>61.54199879999999</v>
      </c>
      <c r="Q22" s="305">
        <v>231.38874559999977</v>
      </c>
      <c r="T22" s="313"/>
    </row>
    <row r="23" spans="1:20" ht="24.75" customHeight="1">
      <c r="A23" s="293">
        <v>12</v>
      </c>
      <c r="B23" s="226" t="s">
        <v>777</v>
      </c>
      <c r="C23" s="305">
        <v>726.308352</v>
      </c>
      <c r="D23" s="305">
        <v>484.2055680000001</v>
      </c>
      <c r="E23" s="306">
        <v>1210.51392</v>
      </c>
      <c r="F23" s="305">
        <v>41.56</v>
      </c>
      <c r="G23" s="305">
        <v>0</v>
      </c>
      <c r="H23" s="305">
        <v>41.56</v>
      </c>
      <c r="I23" s="305">
        <v>915.1</v>
      </c>
      <c r="J23" s="305">
        <v>525.9</v>
      </c>
      <c r="K23" s="306">
        <v>1441</v>
      </c>
      <c r="L23" s="306">
        <v>929.9428723000001</v>
      </c>
      <c r="M23" s="306">
        <v>618.8095693</v>
      </c>
      <c r="N23" s="306">
        <v>1548.7524416</v>
      </c>
      <c r="O23" s="305">
        <v>26.717127699999992</v>
      </c>
      <c r="P23" s="305">
        <v>-92.90956930000004</v>
      </c>
      <c r="Q23" s="305">
        <v>-66.19244160000017</v>
      </c>
      <c r="T23" s="313"/>
    </row>
    <row r="24" spans="1:20" ht="24.75" customHeight="1">
      <c r="A24" s="293">
        <v>13</v>
      </c>
      <c r="B24" s="226" t="s">
        <v>778</v>
      </c>
      <c r="C24" s="305">
        <v>1002.148224</v>
      </c>
      <c r="D24" s="305">
        <v>668.0988160000002</v>
      </c>
      <c r="E24" s="306">
        <v>1670.2470400000002</v>
      </c>
      <c r="F24" s="305">
        <v>57.34</v>
      </c>
      <c r="G24" s="305">
        <v>0</v>
      </c>
      <c r="H24" s="305">
        <v>57.34</v>
      </c>
      <c r="I24" s="305">
        <v>991.78</v>
      </c>
      <c r="J24" s="305">
        <v>708.29</v>
      </c>
      <c r="K24" s="306">
        <v>1700.07</v>
      </c>
      <c r="L24" s="306">
        <v>1039.1387955</v>
      </c>
      <c r="M24" s="306">
        <v>691.4715405</v>
      </c>
      <c r="N24" s="306">
        <v>1730.610336</v>
      </c>
      <c r="O24" s="305">
        <v>9.981204499999876</v>
      </c>
      <c r="P24" s="305">
        <v>16.818459500000017</v>
      </c>
      <c r="Q24" s="305">
        <v>26.799663999999893</v>
      </c>
      <c r="T24" s="313"/>
    </row>
    <row r="25" spans="1:20" s="131" customFormat="1" ht="24.75" customHeight="1">
      <c r="A25" s="1394" t="s">
        <v>779</v>
      </c>
      <c r="B25" s="1396"/>
      <c r="C25" s="991">
        <v>9284.352</v>
      </c>
      <c r="D25" s="991">
        <v>6189.568000000001</v>
      </c>
      <c r="E25" s="991">
        <v>15473.920000000002</v>
      </c>
      <c r="F25" s="991">
        <f>SUM(F12:F24)</f>
        <v>531.23</v>
      </c>
      <c r="G25" s="991">
        <f>SUM(G12:G24)</f>
        <v>0</v>
      </c>
      <c r="H25" s="991">
        <f>SUM(H12:H24)</f>
        <v>531.23</v>
      </c>
      <c r="I25" s="991">
        <f aca="true" t="shared" si="0" ref="I25:O25">SUM(I12:I24)</f>
        <v>9605.130000000001</v>
      </c>
      <c r="J25" s="991">
        <f t="shared" si="0"/>
        <v>6481.38</v>
      </c>
      <c r="K25" s="991">
        <f t="shared" si="0"/>
        <v>16086.510000000002</v>
      </c>
      <c r="L25" s="991">
        <f t="shared" si="0"/>
        <v>9588.665942699998</v>
      </c>
      <c r="M25" s="991">
        <f t="shared" si="0"/>
        <v>6380.5620957</v>
      </c>
      <c r="N25" s="991">
        <f t="shared" si="0"/>
        <v>15969.2280384</v>
      </c>
      <c r="O25" s="991">
        <f t="shared" si="0"/>
        <v>547.6940573000004</v>
      </c>
      <c r="P25" s="991">
        <f>SUM(P12:P24)</f>
        <v>100.81790429999984</v>
      </c>
      <c r="Q25" s="991">
        <f>SUM(Q12:Q24)</f>
        <v>648.5119615999995</v>
      </c>
      <c r="T25" s="313"/>
    </row>
    <row r="26" spans="1:17" s="131" customFormat="1" ht="23.25" customHeight="1">
      <c r="A26" s="307"/>
      <c r="B26" s="307"/>
      <c r="C26" s="344"/>
      <c r="D26" s="344"/>
      <c r="E26" s="344"/>
      <c r="F26" s="344"/>
      <c r="G26" s="344"/>
      <c r="H26" s="344"/>
      <c r="I26" s="344"/>
      <c r="J26" s="344"/>
      <c r="K26" s="344"/>
      <c r="L26" s="344"/>
      <c r="M26" s="344"/>
      <c r="N26" s="344"/>
      <c r="O26" s="344"/>
      <c r="P26" s="344"/>
      <c r="Q26" s="344"/>
    </row>
    <row r="27" spans="1:17" ht="63.75" customHeight="1">
      <c r="A27" s="1532" t="s">
        <v>823</v>
      </c>
      <c r="B27" s="1532"/>
      <c r="C27" s="309"/>
      <c r="D27" s="309"/>
      <c r="E27" s="310"/>
      <c r="F27" s="309"/>
      <c r="G27" s="309"/>
      <c r="H27" s="311"/>
      <c r="I27" s="1183"/>
      <c r="J27" s="1183"/>
      <c r="K27" s="1186"/>
      <c r="L27" s="1187"/>
      <c r="M27" s="696"/>
      <c r="N27" s="1533" t="s">
        <v>741</v>
      </c>
      <c r="O27" s="1533"/>
      <c r="P27" s="1533"/>
      <c r="Q27" s="1533"/>
    </row>
    <row r="30" ht="12.75">
      <c r="M30" s="696"/>
    </row>
    <row r="32" ht="12.75">
      <c r="M32" s="696"/>
    </row>
    <row r="34" ht="12.75">
      <c r="M34" s="696"/>
    </row>
  </sheetData>
  <sheetProtection/>
  <mergeCells count="17">
    <mergeCell ref="I9:K9"/>
    <mergeCell ref="P1:Q1"/>
    <mergeCell ref="A2:Q2"/>
    <mergeCell ref="A3:Q3"/>
    <mergeCell ref="A5:Q5"/>
    <mergeCell ref="A7:C7"/>
    <mergeCell ref="P7:Q7"/>
    <mergeCell ref="A25:B25"/>
    <mergeCell ref="A27:B27"/>
    <mergeCell ref="N27:Q27"/>
    <mergeCell ref="L9:N9"/>
    <mergeCell ref="N8:Q8"/>
    <mergeCell ref="O9:Q9"/>
    <mergeCell ref="A9:A10"/>
    <mergeCell ref="B9:B10"/>
    <mergeCell ref="C9:E9"/>
    <mergeCell ref="F9:H9"/>
  </mergeCells>
  <printOptions horizontalCentered="1"/>
  <pageMargins left="0.708661417322835" right="0.2" top="0.5" bottom="0.2" header="0.2" footer="0.2"/>
  <pageSetup fitToHeight="1" fitToWidth="1" horizontalDpi="600" verticalDpi="600" orientation="landscape" paperSize="9" scale="84" r:id="rId1"/>
  <headerFooter>
    <oddFooter>&amp;C24</oddFooter>
  </headerFooter>
</worksheet>
</file>

<file path=xl/worksheets/sheet25.xml><?xml version="1.0" encoding="utf-8"?>
<worksheet xmlns="http://schemas.openxmlformats.org/spreadsheetml/2006/main" xmlns:r="http://schemas.openxmlformats.org/officeDocument/2006/relationships">
  <sheetPr>
    <tabColor rgb="FF00B050"/>
  </sheetPr>
  <dimension ref="A1:Q32"/>
  <sheetViews>
    <sheetView view="pageBreakPreview" zoomScale="85" zoomScaleSheetLayoutView="85" zoomScalePageLayoutView="0" workbookViewId="0" topLeftCell="A9">
      <selection activeCell="F4" sqref="F4"/>
    </sheetView>
  </sheetViews>
  <sheetFormatPr defaultColWidth="9.140625" defaultRowHeight="12.75"/>
  <cols>
    <col min="1" max="1" width="7.421875" style="286" customWidth="1"/>
    <col min="2" max="2" width="17.140625" style="286" customWidth="1"/>
    <col min="3" max="4" width="8.7109375" style="286" customWidth="1"/>
    <col min="5" max="5" width="9.140625" style="286" customWidth="1"/>
    <col min="6" max="7" width="7.28125" style="286" customWidth="1"/>
    <col min="8" max="8" width="8.140625" style="286" customWidth="1"/>
    <col min="9" max="9" width="8.7109375" style="286" customWidth="1"/>
    <col min="10" max="10" width="9.140625" style="286" customWidth="1"/>
    <col min="11" max="11" width="8.421875" style="68" customWidth="1"/>
    <col min="12" max="12" width="9.28125" style="286" customWidth="1"/>
    <col min="13" max="14" width="8.7109375" style="286" customWidth="1"/>
    <col min="15" max="15" width="10.421875" style="286" customWidth="1"/>
    <col min="16" max="16" width="9.28125" style="286" customWidth="1"/>
    <col min="17" max="17" width="9.7109375" style="286" customWidth="1"/>
    <col min="18" max="16384" width="9.140625" style="286" customWidth="1"/>
  </cols>
  <sheetData>
    <row r="1" spans="8:17" s="126" customFormat="1" ht="15">
      <c r="H1" s="282"/>
      <c r="I1" s="282"/>
      <c r="J1" s="282"/>
      <c r="K1" s="298"/>
      <c r="L1" s="282"/>
      <c r="M1" s="282"/>
      <c r="N1" s="282"/>
      <c r="O1" s="282"/>
      <c r="P1" s="1375" t="s">
        <v>79</v>
      </c>
      <c r="Q1" s="1375"/>
    </row>
    <row r="2" spans="1:17" s="126" customFormat="1" ht="18">
      <c r="A2" s="1528" t="s">
        <v>0</v>
      </c>
      <c r="B2" s="1528"/>
      <c r="C2" s="1528"/>
      <c r="D2" s="1528"/>
      <c r="E2" s="1528"/>
      <c r="F2" s="1528"/>
      <c r="G2" s="1528"/>
      <c r="H2" s="1528"/>
      <c r="I2" s="1528"/>
      <c r="J2" s="1528"/>
      <c r="K2" s="1528"/>
      <c r="L2" s="1528"/>
      <c r="M2" s="1528"/>
      <c r="N2" s="1528"/>
      <c r="O2" s="1528"/>
      <c r="P2" s="1528"/>
      <c r="Q2" s="1528"/>
    </row>
    <row r="3" spans="1:17" s="126" customFormat="1" ht="20.25">
      <c r="A3" s="1377" t="s">
        <v>636</v>
      </c>
      <c r="B3" s="1377"/>
      <c r="C3" s="1377"/>
      <c r="D3" s="1377"/>
      <c r="E3" s="1377"/>
      <c r="F3" s="1377"/>
      <c r="G3" s="1377"/>
      <c r="H3" s="1377"/>
      <c r="I3" s="1377"/>
      <c r="J3" s="1377"/>
      <c r="K3" s="1377"/>
      <c r="L3" s="1377"/>
      <c r="M3" s="1377"/>
      <c r="N3" s="1377"/>
      <c r="O3" s="1377"/>
      <c r="P3" s="1377"/>
      <c r="Q3" s="1377"/>
    </row>
    <row r="4" spans="1:17" s="126" customFormat="1" ht="10.5" customHeight="1">
      <c r="A4" s="934"/>
      <c r="B4" s="934"/>
      <c r="C4" s="934"/>
      <c r="D4" s="934"/>
      <c r="E4" s="934"/>
      <c r="F4" s="934"/>
      <c r="G4" s="934"/>
      <c r="H4" s="934"/>
      <c r="I4" s="934"/>
      <c r="J4" s="934"/>
      <c r="K4" s="942"/>
      <c r="L4" s="934"/>
      <c r="M4" s="934"/>
      <c r="N4" s="934"/>
      <c r="O4" s="934"/>
      <c r="P4" s="934"/>
      <c r="Q4" s="934"/>
    </row>
    <row r="5" spans="1:17" ht="9" customHeight="1">
      <c r="A5" s="986"/>
      <c r="B5" s="986"/>
      <c r="C5" s="986"/>
      <c r="D5" s="986"/>
      <c r="E5" s="988"/>
      <c r="F5" s="988"/>
      <c r="G5" s="988"/>
      <c r="H5" s="988"/>
      <c r="I5" s="988"/>
      <c r="J5" s="988"/>
      <c r="K5" s="987"/>
      <c r="L5" s="988"/>
      <c r="M5" s="988"/>
      <c r="N5" s="986"/>
      <c r="O5" s="986"/>
      <c r="P5" s="988"/>
      <c r="Q5" s="990"/>
    </row>
    <row r="6" spans="1:17" ht="18" customHeight="1">
      <c r="A6" s="934"/>
      <c r="B6" s="992"/>
      <c r="C6" s="992"/>
      <c r="D6" s="1383" t="s">
        <v>851</v>
      </c>
      <c r="E6" s="1383"/>
      <c r="F6" s="1383"/>
      <c r="G6" s="1383"/>
      <c r="H6" s="1383"/>
      <c r="I6" s="1383"/>
      <c r="J6" s="1383"/>
      <c r="K6" s="1383"/>
      <c r="L6" s="1383"/>
      <c r="M6" s="1383"/>
      <c r="N6" s="1383"/>
      <c r="O6" s="1383"/>
      <c r="P6" s="934"/>
      <c r="Q6" s="934"/>
    </row>
    <row r="7" spans="1:17" ht="15">
      <c r="A7" s="1530"/>
      <c r="B7" s="1530"/>
      <c r="C7" s="1530"/>
      <c r="P7" s="1374" t="s">
        <v>16</v>
      </c>
      <c r="Q7" s="1374"/>
    </row>
    <row r="8" spans="1:17" ht="15">
      <c r="A8" s="301" t="s">
        <v>797</v>
      </c>
      <c r="N8" s="1412" t="s">
        <v>1027</v>
      </c>
      <c r="O8" s="1412"/>
      <c r="P8" s="1412"/>
      <c r="Q8" s="1412"/>
    </row>
    <row r="9" spans="1:17" ht="36.75" customHeight="1">
      <c r="A9" s="1369" t="s">
        <v>2</v>
      </c>
      <c r="B9" s="1369" t="s">
        <v>3</v>
      </c>
      <c r="C9" s="1369" t="s">
        <v>832</v>
      </c>
      <c r="D9" s="1369"/>
      <c r="E9" s="1369"/>
      <c r="F9" s="1369" t="s">
        <v>682</v>
      </c>
      <c r="G9" s="1369"/>
      <c r="H9" s="1369"/>
      <c r="I9" s="1534" t="s">
        <v>313</v>
      </c>
      <c r="J9" s="1535"/>
      <c r="K9" s="1536"/>
      <c r="L9" s="1534" t="s">
        <v>80</v>
      </c>
      <c r="M9" s="1535"/>
      <c r="N9" s="1536"/>
      <c r="O9" s="1394" t="s">
        <v>831</v>
      </c>
      <c r="P9" s="1395"/>
      <c r="Q9" s="1396"/>
    </row>
    <row r="10" spans="1:17" ht="39.75" customHeight="1">
      <c r="A10" s="1369"/>
      <c r="B10" s="1369"/>
      <c r="C10" s="935" t="s">
        <v>99</v>
      </c>
      <c r="D10" s="935" t="s">
        <v>818</v>
      </c>
      <c r="E10" s="935" t="s">
        <v>13</v>
      </c>
      <c r="F10" s="935" t="s">
        <v>99</v>
      </c>
      <c r="G10" s="935" t="s">
        <v>819</v>
      </c>
      <c r="H10" s="993" t="s">
        <v>13</v>
      </c>
      <c r="I10" s="935" t="s">
        <v>99</v>
      </c>
      <c r="J10" s="935" t="s">
        <v>819</v>
      </c>
      <c r="K10" s="935" t="s">
        <v>13</v>
      </c>
      <c r="L10" s="935" t="s">
        <v>99</v>
      </c>
      <c r="M10" s="935" t="s">
        <v>819</v>
      </c>
      <c r="N10" s="935" t="s">
        <v>13</v>
      </c>
      <c r="O10" s="935" t="s">
        <v>192</v>
      </c>
      <c r="P10" s="935" t="s">
        <v>824</v>
      </c>
      <c r="Q10" s="935" t="s">
        <v>100</v>
      </c>
    </row>
    <row r="11" spans="1:17" s="304" customFormat="1" ht="12.75">
      <c r="A11" s="302">
        <v>1</v>
      </c>
      <c r="B11" s="302">
        <v>2</v>
      </c>
      <c r="C11" s="302">
        <v>3</v>
      </c>
      <c r="D11" s="302">
        <v>4</v>
      </c>
      <c r="E11" s="302">
        <v>5</v>
      </c>
      <c r="F11" s="302">
        <v>6</v>
      </c>
      <c r="G11" s="302">
        <v>7</v>
      </c>
      <c r="H11" s="302">
        <v>8</v>
      </c>
      <c r="I11" s="302">
        <v>9</v>
      </c>
      <c r="J11" s="302">
        <v>10</v>
      </c>
      <c r="K11" s="303">
        <v>11</v>
      </c>
      <c r="L11" s="302">
        <v>12</v>
      </c>
      <c r="M11" s="302">
        <v>13</v>
      </c>
      <c r="N11" s="302">
        <v>14</v>
      </c>
      <c r="O11" s="302">
        <v>15</v>
      </c>
      <c r="P11" s="302">
        <v>16</v>
      </c>
      <c r="Q11" s="302">
        <v>17</v>
      </c>
    </row>
    <row r="12" spans="1:17" ht="22.5" customHeight="1">
      <c r="A12" s="293">
        <v>1</v>
      </c>
      <c r="B12" s="226" t="s">
        <v>766</v>
      </c>
      <c r="C12" s="305">
        <v>536.4894612</v>
      </c>
      <c r="D12" s="305">
        <v>357.65964080000003</v>
      </c>
      <c r="E12" s="306">
        <v>894.1491020000001</v>
      </c>
      <c r="F12" s="305">
        <v>42.84</v>
      </c>
      <c r="G12" s="305">
        <v>0</v>
      </c>
      <c r="H12" s="305">
        <v>42.84</v>
      </c>
      <c r="I12" s="315">
        <v>453.26</v>
      </c>
      <c r="J12" s="315">
        <v>263.56</v>
      </c>
      <c r="K12" s="316">
        <v>716.8199999999999</v>
      </c>
      <c r="L12" s="306">
        <v>477.28861700000004</v>
      </c>
      <c r="M12" s="306">
        <v>317.40285200000005</v>
      </c>
      <c r="N12" s="315">
        <v>794.6914690000001</v>
      </c>
      <c r="O12" s="305">
        <v>18.811382999999978</v>
      </c>
      <c r="P12" s="305">
        <v>-53.84285200000005</v>
      </c>
      <c r="Q12" s="305">
        <v>-35.03146900000013</v>
      </c>
    </row>
    <row r="13" spans="1:17" ht="22.5" customHeight="1">
      <c r="A13" s="293">
        <v>2</v>
      </c>
      <c r="B13" s="226" t="s">
        <v>767</v>
      </c>
      <c r="C13" s="305">
        <v>405.73061759999996</v>
      </c>
      <c r="D13" s="305">
        <v>270.4870784</v>
      </c>
      <c r="E13" s="306">
        <v>676.2176959999999</v>
      </c>
      <c r="F13" s="305">
        <v>32.4</v>
      </c>
      <c r="G13" s="305">
        <v>0</v>
      </c>
      <c r="H13" s="305">
        <v>32.4</v>
      </c>
      <c r="I13" s="315">
        <v>416.99</v>
      </c>
      <c r="J13" s="315">
        <v>262.92</v>
      </c>
      <c r="K13" s="316">
        <v>679.9100000000001</v>
      </c>
      <c r="L13" s="306">
        <v>394.3976829</v>
      </c>
      <c r="M13" s="306">
        <v>262.2793524</v>
      </c>
      <c r="N13" s="315">
        <v>656.6770353</v>
      </c>
      <c r="O13" s="305">
        <v>54.99231709999998</v>
      </c>
      <c r="P13" s="305">
        <v>0.6406476000000225</v>
      </c>
      <c r="Q13" s="305">
        <v>55.632964700000116</v>
      </c>
    </row>
    <row r="14" spans="1:17" ht="22.5" customHeight="1">
      <c r="A14" s="293">
        <v>3</v>
      </c>
      <c r="B14" s="226" t="s">
        <v>768</v>
      </c>
      <c r="C14" s="305">
        <v>484.02826559999994</v>
      </c>
      <c r="D14" s="305">
        <v>322.6855104</v>
      </c>
      <c r="E14" s="306">
        <v>806.7137759999999</v>
      </c>
      <c r="F14" s="305">
        <v>38.65</v>
      </c>
      <c r="G14" s="305">
        <v>0</v>
      </c>
      <c r="H14" s="305">
        <v>38.65</v>
      </c>
      <c r="I14" s="315">
        <v>430.16</v>
      </c>
      <c r="J14" s="315">
        <v>298.35</v>
      </c>
      <c r="K14" s="316">
        <v>728.51</v>
      </c>
      <c r="L14" s="306">
        <v>526.8432702</v>
      </c>
      <c r="M14" s="306">
        <v>350.3573112</v>
      </c>
      <c r="N14" s="315">
        <v>877.2005814</v>
      </c>
      <c r="O14" s="305">
        <v>-58.033270200000004</v>
      </c>
      <c r="P14" s="305">
        <v>-52.007311200000004</v>
      </c>
      <c r="Q14" s="305">
        <v>-110.04058140000006</v>
      </c>
    </row>
    <row r="15" spans="1:17" ht="22.5" customHeight="1">
      <c r="A15" s="293">
        <v>4</v>
      </c>
      <c r="B15" s="226" t="s">
        <v>769</v>
      </c>
      <c r="C15" s="305">
        <v>1062.9880008</v>
      </c>
      <c r="D15" s="305">
        <v>708.6586672000001</v>
      </c>
      <c r="E15" s="306">
        <v>1771.646668</v>
      </c>
      <c r="F15" s="305">
        <v>84.89</v>
      </c>
      <c r="G15" s="305">
        <v>0</v>
      </c>
      <c r="H15" s="305">
        <v>84.89</v>
      </c>
      <c r="I15" s="315">
        <v>775.56</v>
      </c>
      <c r="J15" s="315">
        <v>574.09</v>
      </c>
      <c r="K15" s="316">
        <v>1349.65</v>
      </c>
      <c r="L15" s="306">
        <v>1057.0798407</v>
      </c>
      <c r="M15" s="306">
        <v>702.9712092</v>
      </c>
      <c r="N15" s="315">
        <v>1760.0510499</v>
      </c>
      <c r="O15" s="305">
        <v>-196.62984070000005</v>
      </c>
      <c r="P15" s="305">
        <v>-128.88120919999994</v>
      </c>
      <c r="Q15" s="305">
        <v>-325.51104989999976</v>
      </c>
    </row>
    <row r="16" spans="1:17" ht="22.5" customHeight="1">
      <c r="A16" s="293">
        <v>5</v>
      </c>
      <c r="B16" s="226" t="s">
        <v>770</v>
      </c>
      <c r="C16" s="305">
        <v>654.8888873999998</v>
      </c>
      <c r="D16" s="305">
        <v>436.59259159999993</v>
      </c>
      <c r="E16" s="306">
        <v>1091.4814789999998</v>
      </c>
      <c r="F16" s="305">
        <v>52.3</v>
      </c>
      <c r="G16" s="305">
        <v>0</v>
      </c>
      <c r="H16" s="305">
        <v>52.3</v>
      </c>
      <c r="I16" s="315">
        <v>567.65</v>
      </c>
      <c r="J16" s="315">
        <v>275.15</v>
      </c>
      <c r="K16" s="316">
        <v>842.8</v>
      </c>
      <c r="L16" s="306">
        <v>664.3681756413</v>
      </c>
      <c r="M16" s="306">
        <v>441.8130795828</v>
      </c>
      <c r="N16" s="315">
        <v>1106.1812552241</v>
      </c>
      <c r="O16" s="305">
        <v>-44.41817564130008</v>
      </c>
      <c r="P16" s="305">
        <v>-166.66307958280004</v>
      </c>
      <c r="Q16" s="305">
        <v>-211.0812552241</v>
      </c>
    </row>
    <row r="17" spans="1:17" ht="22.5" customHeight="1">
      <c r="A17" s="293">
        <v>6</v>
      </c>
      <c r="B17" s="226" t="s">
        <v>771</v>
      </c>
      <c r="C17" s="305">
        <v>789.9382391999999</v>
      </c>
      <c r="D17" s="305">
        <v>526.6254928000001</v>
      </c>
      <c r="E17" s="306">
        <v>1316.563732</v>
      </c>
      <c r="F17" s="305">
        <v>63.08</v>
      </c>
      <c r="G17" s="305">
        <v>0</v>
      </c>
      <c r="H17" s="305">
        <v>63.08</v>
      </c>
      <c r="I17" s="315">
        <v>539.14</v>
      </c>
      <c r="J17" s="315">
        <v>297.34</v>
      </c>
      <c r="K17" s="316">
        <v>836.48</v>
      </c>
      <c r="L17" s="306">
        <v>641.6886788</v>
      </c>
      <c r="M17" s="306">
        <v>426.73093280000006</v>
      </c>
      <c r="N17" s="315">
        <v>1068.4196116</v>
      </c>
      <c r="O17" s="305">
        <v>-39.46867880000002</v>
      </c>
      <c r="P17" s="305">
        <v>-129.3909328000001</v>
      </c>
      <c r="Q17" s="305">
        <v>-168.8596116</v>
      </c>
    </row>
    <row r="18" spans="1:17" ht="22.5" customHeight="1">
      <c r="A18" s="293">
        <v>7</v>
      </c>
      <c r="B18" s="226" t="s">
        <v>772</v>
      </c>
      <c r="C18" s="305">
        <v>850.6632024</v>
      </c>
      <c r="D18" s="305">
        <v>567.1088016000001</v>
      </c>
      <c r="E18" s="306">
        <v>1417.7720040000002</v>
      </c>
      <c r="F18" s="305">
        <v>67.93</v>
      </c>
      <c r="G18" s="305">
        <v>0</v>
      </c>
      <c r="H18" s="305">
        <v>67.93</v>
      </c>
      <c r="I18" s="315">
        <v>583.67</v>
      </c>
      <c r="J18" s="315">
        <v>329.24</v>
      </c>
      <c r="K18" s="316">
        <v>912.91</v>
      </c>
      <c r="L18" s="306">
        <v>986.0464965</v>
      </c>
      <c r="M18" s="306">
        <v>655.733154</v>
      </c>
      <c r="N18" s="315">
        <v>1641.7796505000001</v>
      </c>
      <c r="O18" s="305">
        <v>-334.4464965000001</v>
      </c>
      <c r="P18" s="305">
        <v>-326.493154</v>
      </c>
      <c r="Q18" s="305">
        <v>-660.9396505000002</v>
      </c>
    </row>
    <row r="19" spans="1:17" ht="22.5" customHeight="1">
      <c r="A19" s="293">
        <v>8</v>
      </c>
      <c r="B19" s="226" t="s">
        <v>773</v>
      </c>
      <c r="C19" s="305">
        <v>474.99392159999996</v>
      </c>
      <c r="D19" s="305">
        <v>316.6626144</v>
      </c>
      <c r="E19" s="306">
        <v>791.656536</v>
      </c>
      <c r="F19" s="305">
        <v>37.93</v>
      </c>
      <c r="G19" s="305">
        <v>0</v>
      </c>
      <c r="H19" s="305">
        <v>37.93</v>
      </c>
      <c r="I19" s="315">
        <v>445.03</v>
      </c>
      <c r="J19" s="315">
        <v>276.97</v>
      </c>
      <c r="K19" s="316">
        <v>722</v>
      </c>
      <c r="L19" s="306">
        <v>486.28398</v>
      </c>
      <c r="M19" s="306">
        <v>323.38488</v>
      </c>
      <c r="N19" s="315">
        <v>809.66886</v>
      </c>
      <c r="O19" s="305">
        <v>-3.323980000000006</v>
      </c>
      <c r="P19" s="305">
        <v>-46.41487999999998</v>
      </c>
      <c r="Q19" s="305">
        <v>-49.738860000000045</v>
      </c>
    </row>
    <row r="20" spans="1:17" ht="22.5" customHeight="1">
      <c r="A20" s="293">
        <v>9</v>
      </c>
      <c r="B20" s="226" t="s">
        <v>774</v>
      </c>
      <c r="C20" s="305">
        <v>456.92362319999995</v>
      </c>
      <c r="D20" s="305">
        <v>304.6157488</v>
      </c>
      <c r="E20" s="306">
        <v>761.539372</v>
      </c>
      <c r="F20" s="305">
        <v>36.49</v>
      </c>
      <c r="G20" s="305">
        <v>0</v>
      </c>
      <c r="H20" s="305">
        <v>36.49</v>
      </c>
      <c r="I20" s="315">
        <v>383.37</v>
      </c>
      <c r="J20" s="315">
        <v>243.46</v>
      </c>
      <c r="K20" s="316">
        <v>626.83</v>
      </c>
      <c r="L20" s="306">
        <v>495.7742673</v>
      </c>
      <c r="M20" s="306">
        <v>329.69603880000005</v>
      </c>
      <c r="N20" s="315">
        <v>825.4703061</v>
      </c>
      <c r="O20" s="305">
        <v>-75.9142673</v>
      </c>
      <c r="P20" s="305">
        <v>-86.23603880000005</v>
      </c>
      <c r="Q20" s="305">
        <v>-162.15030609999997</v>
      </c>
    </row>
    <row r="21" spans="1:17" ht="22.5" customHeight="1">
      <c r="A21" s="293">
        <v>10</v>
      </c>
      <c r="B21" s="226" t="s">
        <v>775</v>
      </c>
      <c r="C21" s="305">
        <v>692.8367556</v>
      </c>
      <c r="D21" s="305">
        <v>461.8911704</v>
      </c>
      <c r="E21" s="306">
        <v>1154.727926</v>
      </c>
      <c r="F21" s="305">
        <v>55.33</v>
      </c>
      <c r="G21" s="305">
        <v>0</v>
      </c>
      <c r="H21" s="305">
        <v>55.33</v>
      </c>
      <c r="I21" s="315">
        <v>608.4</v>
      </c>
      <c r="J21" s="315">
        <v>424.01</v>
      </c>
      <c r="K21" s="316">
        <v>1032.4099999999999</v>
      </c>
      <c r="L21" s="306">
        <v>704.043015</v>
      </c>
      <c r="M21" s="306">
        <v>468.19734</v>
      </c>
      <c r="N21" s="315">
        <v>1172.240355</v>
      </c>
      <c r="O21" s="305">
        <v>-40.31301499999995</v>
      </c>
      <c r="P21" s="305">
        <v>-44.187340000000006</v>
      </c>
      <c r="Q21" s="305">
        <v>-84.50035500000013</v>
      </c>
    </row>
    <row r="22" spans="1:17" ht="22.5" customHeight="1">
      <c r="A22" s="293">
        <v>11</v>
      </c>
      <c r="B22" s="226" t="s">
        <v>776</v>
      </c>
      <c r="C22" s="305">
        <v>549.5361168</v>
      </c>
      <c r="D22" s="305">
        <v>366.3574112</v>
      </c>
      <c r="E22" s="306">
        <v>915.893528</v>
      </c>
      <c r="F22" s="305">
        <v>43.88</v>
      </c>
      <c r="G22" s="305">
        <v>0</v>
      </c>
      <c r="H22" s="305">
        <v>43.88</v>
      </c>
      <c r="I22" s="315">
        <v>396.44</v>
      </c>
      <c r="J22" s="315">
        <v>494.72</v>
      </c>
      <c r="K22" s="316">
        <v>891.1600000000001</v>
      </c>
      <c r="L22" s="306">
        <v>547.73745</v>
      </c>
      <c r="M22" s="306">
        <v>364.2522</v>
      </c>
      <c r="N22" s="315">
        <v>911.98965</v>
      </c>
      <c r="O22" s="305">
        <v>-107.41744999999997</v>
      </c>
      <c r="P22" s="305">
        <v>130.4678</v>
      </c>
      <c r="Q22" s="305">
        <v>23.050350000000094</v>
      </c>
    </row>
    <row r="23" spans="1:17" ht="22.5" customHeight="1">
      <c r="A23" s="293">
        <v>12</v>
      </c>
      <c r="B23" s="226" t="s">
        <v>777</v>
      </c>
      <c r="C23" s="305">
        <v>710.3385827999999</v>
      </c>
      <c r="D23" s="305">
        <v>473.5590552</v>
      </c>
      <c r="E23" s="306">
        <v>1183.897638</v>
      </c>
      <c r="F23" s="305">
        <v>56.72</v>
      </c>
      <c r="G23" s="305">
        <v>0</v>
      </c>
      <c r="H23" s="305">
        <v>56.72</v>
      </c>
      <c r="I23" s="315">
        <v>694.13</v>
      </c>
      <c r="J23" s="315">
        <v>408.26</v>
      </c>
      <c r="K23" s="316">
        <v>1102.3899999999999</v>
      </c>
      <c r="L23" s="306">
        <v>817.4914643999999</v>
      </c>
      <c r="M23" s="306">
        <v>543.6419664</v>
      </c>
      <c r="N23" s="315">
        <v>1361.1334308</v>
      </c>
      <c r="O23" s="305">
        <v>-66.6414643999999</v>
      </c>
      <c r="P23" s="305">
        <v>-135.3819664</v>
      </c>
      <c r="Q23" s="305">
        <v>-202.02343080000014</v>
      </c>
    </row>
    <row r="24" spans="1:17" ht="22.5" customHeight="1">
      <c r="A24" s="293">
        <v>13</v>
      </c>
      <c r="B24" s="226" t="s">
        <v>778</v>
      </c>
      <c r="C24" s="305">
        <v>795.4421838000001</v>
      </c>
      <c r="D24" s="305">
        <v>530.2947892</v>
      </c>
      <c r="E24" s="306">
        <v>1325.736973</v>
      </c>
      <c r="F24" s="305">
        <v>63.52</v>
      </c>
      <c r="G24" s="305">
        <v>0</v>
      </c>
      <c r="H24" s="305">
        <v>63.52</v>
      </c>
      <c r="I24" s="315">
        <v>667.69</v>
      </c>
      <c r="J24" s="315">
        <v>414.98</v>
      </c>
      <c r="K24" s="316">
        <v>1082.67</v>
      </c>
      <c r="L24" s="306">
        <v>900.5660053</v>
      </c>
      <c r="M24" s="306">
        <v>598.8875668000001</v>
      </c>
      <c r="N24" s="315">
        <v>1499.4535721000002</v>
      </c>
      <c r="O24" s="305">
        <v>-169.3560053</v>
      </c>
      <c r="P24" s="305">
        <v>-183.90756680000004</v>
      </c>
      <c r="Q24" s="305">
        <v>-353.26357210000015</v>
      </c>
    </row>
    <row r="25" spans="1:17" ht="22.5" customHeight="1">
      <c r="A25" s="1369" t="s">
        <v>779</v>
      </c>
      <c r="B25" s="1369"/>
      <c r="C25" s="994">
        <v>8464.797858</v>
      </c>
      <c r="D25" s="994">
        <v>5643.198572</v>
      </c>
      <c r="E25" s="994">
        <v>14107.996430000001</v>
      </c>
      <c r="F25" s="994">
        <f aca="true" t="shared" si="0" ref="F25:Q25">SUM(F12:F24)</f>
        <v>675.96</v>
      </c>
      <c r="G25" s="994">
        <f t="shared" si="0"/>
        <v>0</v>
      </c>
      <c r="H25" s="994">
        <f t="shared" si="0"/>
        <v>675.96</v>
      </c>
      <c r="I25" s="994">
        <f t="shared" si="0"/>
        <v>6961.49</v>
      </c>
      <c r="J25" s="994">
        <f t="shared" si="0"/>
        <v>4563.050000000001</v>
      </c>
      <c r="K25" s="994">
        <f t="shared" si="0"/>
        <v>11524.539999999999</v>
      </c>
      <c r="L25" s="994">
        <f>SUM(L12:L24)</f>
        <v>8699.6089437413</v>
      </c>
      <c r="M25" s="994">
        <f>SUM(M12:M24)</f>
        <v>5785.3478831828</v>
      </c>
      <c r="N25" s="994">
        <f t="shared" si="0"/>
        <v>14484.956826924099</v>
      </c>
      <c r="O25" s="994">
        <f t="shared" si="0"/>
        <v>-1062.1589437413</v>
      </c>
      <c r="P25" s="994">
        <f>SUM(P12:P24)</f>
        <v>-1222.2978831828004</v>
      </c>
      <c r="Q25" s="994">
        <f t="shared" si="0"/>
        <v>-2284.4568269241</v>
      </c>
    </row>
    <row r="26" spans="1:17" ht="23.25" customHeight="1">
      <c r="A26" s="317"/>
      <c r="B26" s="317"/>
      <c r="C26" s="1181"/>
      <c r="D26" s="1181"/>
      <c r="E26" s="1181"/>
      <c r="F26" s="1181"/>
      <c r="G26" s="1181"/>
      <c r="H26" s="1181"/>
      <c r="I26" s="1189"/>
      <c r="J26" s="1188"/>
      <c r="K26" s="1189"/>
      <c r="L26" s="1189"/>
      <c r="M26" s="1189"/>
      <c r="N26" s="1181"/>
      <c r="O26" s="1181"/>
      <c r="P26" s="1181"/>
      <c r="Q26" s="1181"/>
    </row>
    <row r="27" spans="1:17" ht="23.25" customHeight="1">
      <c r="A27" s="318"/>
      <c r="B27" s="318"/>
      <c r="C27" s="1182"/>
      <c r="D27" s="1182"/>
      <c r="E27" s="1182"/>
      <c r="F27" s="1182"/>
      <c r="G27" s="1182"/>
      <c r="H27" s="1182"/>
      <c r="I27" s="1182"/>
      <c r="J27" s="1185"/>
      <c r="K27" s="1182"/>
      <c r="L27" s="1189"/>
      <c r="M27" s="1182"/>
      <c r="N27" s="1182"/>
      <c r="O27" s="1182"/>
      <c r="P27" s="1182"/>
      <c r="Q27" s="1182"/>
    </row>
    <row r="28" spans="1:17" ht="66.75" customHeight="1">
      <c r="A28" s="1538" t="s">
        <v>823</v>
      </c>
      <c r="B28" s="1538"/>
      <c r="C28" s="309"/>
      <c r="D28" s="309"/>
      <c r="E28" s="309"/>
      <c r="F28" s="309"/>
      <c r="G28" s="309"/>
      <c r="H28" s="312"/>
      <c r="I28" s="312"/>
      <c r="J28" s="312"/>
      <c r="N28" s="1533" t="s">
        <v>741</v>
      </c>
      <c r="O28" s="1533"/>
      <c r="P28" s="1533"/>
      <c r="Q28" s="1533"/>
    </row>
    <row r="30" spans="15:17" ht="12.75">
      <c r="O30" s="313"/>
      <c r="P30" s="313"/>
      <c r="Q30" s="313"/>
    </row>
    <row r="31" spans="15:17" ht="12.75">
      <c r="O31" s="313"/>
      <c r="P31" s="313"/>
      <c r="Q31" s="313"/>
    </row>
    <row r="32" ht="12.75">
      <c r="P32" s="313"/>
    </row>
  </sheetData>
  <sheetProtection/>
  <mergeCells count="17">
    <mergeCell ref="P1:Q1"/>
    <mergeCell ref="A2:Q2"/>
    <mergeCell ref="A3:Q3"/>
    <mergeCell ref="D6:O6"/>
    <mergeCell ref="A7:C7"/>
    <mergeCell ref="O9:Q9"/>
    <mergeCell ref="N8:Q8"/>
    <mergeCell ref="A25:B25"/>
    <mergeCell ref="A28:B28"/>
    <mergeCell ref="N28:Q28"/>
    <mergeCell ref="P7:Q7"/>
    <mergeCell ref="A9:A10"/>
    <mergeCell ref="B9:B10"/>
    <mergeCell ref="C9:E9"/>
    <mergeCell ref="F9:H9"/>
    <mergeCell ref="I9:K9"/>
    <mergeCell ref="L9:N9"/>
  </mergeCells>
  <printOptions horizontalCentered="1"/>
  <pageMargins left="0.72" right="0.2" top="0.5" bottom="0.23" header="0.2" footer="0.2"/>
  <pageSetup horizontalDpi="600" verticalDpi="600" orientation="landscape" paperSize="9" scale="85" r:id="rId1"/>
  <headerFooter>
    <oddFooter>&amp;C25</oddFooter>
  </headerFooter>
</worksheet>
</file>

<file path=xl/worksheets/sheet26.xml><?xml version="1.0" encoding="utf-8"?>
<worksheet xmlns="http://schemas.openxmlformats.org/spreadsheetml/2006/main" xmlns:r="http://schemas.openxmlformats.org/officeDocument/2006/relationships">
  <sheetPr>
    <tabColor rgb="FF00B050"/>
  </sheetPr>
  <dimension ref="A1:V30"/>
  <sheetViews>
    <sheetView view="pageBreakPreview" zoomScale="70" zoomScaleSheetLayoutView="70" zoomScalePageLayoutView="0" workbookViewId="0" topLeftCell="A6">
      <selection activeCell="A4" sqref="A4:S4"/>
    </sheetView>
  </sheetViews>
  <sheetFormatPr defaultColWidth="9.140625" defaultRowHeight="12.75"/>
  <cols>
    <col min="1" max="1" width="8.28125" style="218" customWidth="1"/>
    <col min="2" max="2" width="16.57421875" style="218" customWidth="1"/>
    <col min="3" max="3" width="12.8515625" style="218" customWidth="1"/>
    <col min="4" max="4" width="10.7109375" style="218" customWidth="1"/>
    <col min="5" max="5" width="9.8515625" style="218" customWidth="1"/>
    <col min="6" max="6" width="9.28125" style="218" customWidth="1"/>
    <col min="7" max="7" width="10.00390625" style="218" customWidth="1"/>
    <col min="8" max="10" width="7.57421875" style="218" customWidth="1"/>
    <col min="11" max="11" width="10.140625" style="218" customWidth="1"/>
    <col min="12" max="13" width="9.140625" style="218" customWidth="1"/>
    <col min="14" max="14" width="10.7109375" style="218" bestFit="1" customWidth="1"/>
    <col min="15" max="16" width="9.28125" style="218" bestFit="1" customWidth="1"/>
    <col min="17" max="17" width="9.140625" style="218" customWidth="1"/>
    <col min="18" max="19" width="10.28125" style="218" customWidth="1"/>
    <col min="20" max="20" width="9.00390625" style="218" customWidth="1"/>
    <col min="21" max="21" width="8.00390625" style="218" customWidth="1"/>
    <col min="22" max="22" width="10.7109375" style="218" customWidth="1"/>
    <col min="23" max="16384" width="9.140625" style="218" customWidth="1"/>
  </cols>
  <sheetData>
    <row r="1" spans="1:22" ht="20.25">
      <c r="A1" s="1551" t="s">
        <v>0</v>
      </c>
      <c r="B1" s="1551"/>
      <c r="C1" s="1551"/>
      <c r="D1" s="1551"/>
      <c r="E1" s="1551"/>
      <c r="F1" s="1551"/>
      <c r="G1" s="1551"/>
      <c r="H1" s="1551"/>
      <c r="I1" s="1551"/>
      <c r="J1" s="1551"/>
      <c r="K1" s="1551"/>
      <c r="L1" s="1551"/>
      <c r="M1" s="1551"/>
      <c r="N1" s="1551"/>
      <c r="O1" s="1551"/>
      <c r="P1" s="1551"/>
      <c r="Q1" s="1551"/>
      <c r="R1" s="1551"/>
      <c r="S1" s="1551"/>
      <c r="T1" s="1546" t="s">
        <v>54</v>
      </c>
      <c r="U1" s="1546"/>
      <c r="V1" s="1546"/>
    </row>
    <row r="2" spans="1:22" ht="20.25">
      <c r="A2" s="1552" t="s">
        <v>636</v>
      </c>
      <c r="B2" s="1552"/>
      <c r="C2" s="1552"/>
      <c r="D2" s="1552"/>
      <c r="E2" s="1552"/>
      <c r="F2" s="1552"/>
      <c r="G2" s="1552"/>
      <c r="H2" s="1552"/>
      <c r="I2" s="1552"/>
      <c r="J2" s="1552"/>
      <c r="K2" s="1552"/>
      <c r="L2" s="1552"/>
      <c r="M2" s="1552"/>
      <c r="N2" s="1552"/>
      <c r="O2" s="1552"/>
      <c r="P2" s="1552"/>
      <c r="Q2" s="1552"/>
      <c r="R2" s="1552"/>
      <c r="S2" s="1552"/>
      <c r="T2" s="1552"/>
      <c r="U2" s="998"/>
      <c r="V2" s="998"/>
    </row>
    <row r="3" spans="1:22" ht="13.5">
      <c r="A3" s="998"/>
      <c r="B3" s="998"/>
      <c r="C3" s="998"/>
      <c r="D3" s="998"/>
      <c r="E3" s="998"/>
      <c r="F3" s="998"/>
      <c r="G3" s="998"/>
      <c r="H3" s="998"/>
      <c r="I3" s="998"/>
      <c r="J3" s="998"/>
      <c r="K3" s="998"/>
      <c r="L3" s="998"/>
      <c r="M3" s="998"/>
      <c r="N3" s="998"/>
      <c r="O3" s="998"/>
      <c r="P3" s="998"/>
      <c r="Q3" s="998"/>
      <c r="R3" s="998"/>
      <c r="S3" s="998"/>
      <c r="T3" s="998"/>
      <c r="U3" s="998"/>
      <c r="V3" s="998"/>
    </row>
    <row r="4" spans="1:22" ht="18.75">
      <c r="A4" s="1547" t="s">
        <v>833</v>
      </c>
      <c r="B4" s="1547"/>
      <c r="C4" s="1547"/>
      <c r="D4" s="1547"/>
      <c r="E4" s="1547"/>
      <c r="F4" s="1547"/>
      <c r="G4" s="1547"/>
      <c r="H4" s="1547"/>
      <c r="I4" s="1547"/>
      <c r="J4" s="1547"/>
      <c r="K4" s="1547"/>
      <c r="L4" s="1547"/>
      <c r="M4" s="1547"/>
      <c r="N4" s="1547"/>
      <c r="O4" s="1547"/>
      <c r="P4" s="1547"/>
      <c r="Q4" s="1547"/>
      <c r="R4" s="1547"/>
      <c r="S4" s="1547"/>
      <c r="T4" s="998"/>
      <c r="U4" s="998"/>
      <c r="V4" s="998"/>
    </row>
    <row r="5" spans="1:22" ht="16.5">
      <c r="A5" s="320"/>
      <c r="B5" s="321"/>
      <c r="C5" s="321"/>
      <c r="D5" s="321"/>
      <c r="E5" s="321"/>
      <c r="F5" s="321"/>
      <c r="G5" s="321"/>
      <c r="H5" s="321"/>
      <c r="I5" s="321"/>
      <c r="J5" s="321"/>
      <c r="K5" s="321"/>
      <c r="L5" s="321"/>
      <c r="M5" s="321"/>
      <c r="N5" s="321"/>
      <c r="O5" s="321"/>
      <c r="T5" s="1548" t="s">
        <v>184</v>
      </c>
      <c r="U5" s="1548"/>
      <c r="V5" s="1548"/>
    </row>
    <row r="6" spans="1:22" ht="16.5">
      <c r="A6" s="1549" t="s">
        <v>797</v>
      </c>
      <c r="B6" s="1549"/>
      <c r="C6" s="1549"/>
      <c r="S6" s="1550" t="s">
        <v>1027</v>
      </c>
      <c r="T6" s="1550"/>
      <c r="U6" s="1550"/>
      <c r="V6" s="1550"/>
    </row>
    <row r="7" spans="1:22" s="322" customFormat="1" ht="38.25" customHeight="1">
      <c r="A7" s="1543" t="s">
        <v>17</v>
      </c>
      <c r="B7" s="1543" t="s">
        <v>165</v>
      </c>
      <c r="C7" s="1543" t="s">
        <v>312</v>
      </c>
      <c r="D7" s="1543" t="s">
        <v>405</v>
      </c>
      <c r="E7" s="1543" t="s">
        <v>702</v>
      </c>
      <c r="F7" s="1543"/>
      <c r="G7" s="1543"/>
      <c r="H7" s="1543" t="s">
        <v>682</v>
      </c>
      <c r="I7" s="1543"/>
      <c r="J7" s="1543"/>
      <c r="K7" s="1543" t="s">
        <v>314</v>
      </c>
      <c r="L7" s="1543"/>
      <c r="M7" s="1543"/>
      <c r="N7" s="1543" t="s">
        <v>133</v>
      </c>
      <c r="O7" s="1543"/>
      <c r="P7" s="1543"/>
      <c r="Q7" s="1543" t="s">
        <v>703</v>
      </c>
      <c r="R7" s="1543"/>
      <c r="S7" s="1543"/>
      <c r="T7" s="1539" t="s">
        <v>201</v>
      </c>
      <c r="U7" s="1539" t="s">
        <v>365</v>
      </c>
      <c r="V7" s="1539" t="s">
        <v>315</v>
      </c>
    </row>
    <row r="8" spans="1:22" s="322" customFormat="1" ht="76.5" customHeight="1">
      <c r="A8" s="1543"/>
      <c r="B8" s="1543"/>
      <c r="C8" s="1543"/>
      <c r="D8" s="1543"/>
      <c r="E8" s="995" t="s">
        <v>150</v>
      </c>
      <c r="F8" s="995" t="s">
        <v>166</v>
      </c>
      <c r="G8" s="995" t="s">
        <v>13</v>
      </c>
      <c r="H8" s="995" t="s">
        <v>150</v>
      </c>
      <c r="I8" s="995" t="s">
        <v>166</v>
      </c>
      <c r="J8" s="995" t="s">
        <v>13</v>
      </c>
      <c r="K8" s="995" t="s">
        <v>150</v>
      </c>
      <c r="L8" s="995" t="s">
        <v>166</v>
      </c>
      <c r="M8" s="995" t="s">
        <v>13</v>
      </c>
      <c r="N8" s="995" t="s">
        <v>150</v>
      </c>
      <c r="O8" s="995" t="s">
        <v>166</v>
      </c>
      <c r="P8" s="995" t="s">
        <v>13</v>
      </c>
      <c r="Q8" s="995" t="s">
        <v>193</v>
      </c>
      <c r="R8" s="995" t="s">
        <v>177</v>
      </c>
      <c r="S8" s="995" t="s">
        <v>178</v>
      </c>
      <c r="T8" s="1539"/>
      <c r="U8" s="1539"/>
      <c r="V8" s="1539"/>
    </row>
    <row r="9" spans="1:22" s="322" customFormat="1" ht="16.5">
      <c r="A9" s="229">
        <v>1</v>
      </c>
      <c r="B9" s="229">
        <v>2</v>
      </c>
      <c r="C9" s="229">
        <v>3</v>
      </c>
      <c r="D9" s="229">
        <v>4</v>
      </c>
      <c r="E9" s="229">
        <v>5</v>
      </c>
      <c r="F9" s="229">
        <v>6</v>
      </c>
      <c r="G9" s="229">
        <v>7</v>
      </c>
      <c r="H9" s="229">
        <v>8</v>
      </c>
      <c r="I9" s="229">
        <v>9</v>
      </c>
      <c r="J9" s="229">
        <v>10</v>
      </c>
      <c r="K9" s="229">
        <v>11</v>
      </c>
      <c r="L9" s="229">
        <v>12</v>
      </c>
      <c r="M9" s="229">
        <v>13</v>
      </c>
      <c r="N9" s="229">
        <v>14</v>
      </c>
      <c r="O9" s="229">
        <v>15</v>
      </c>
      <c r="P9" s="229">
        <v>16</v>
      </c>
      <c r="Q9" s="229">
        <v>17</v>
      </c>
      <c r="R9" s="229">
        <v>18</v>
      </c>
      <c r="S9" s="229">
        <v>19</v>
      </c>
      <c r="T9" s="229">
        <v>20</v>
      </c>
      <c r="U9" s="229">
        <v>21</v>
      </c>
      <c r="V9" s="229">
        <v>22</v>
      </c>
    </row>
    <row r="10" spans="1:22" s="322" customFormat="1" ht="33" customHeight="1">
      <c r="A10" s="323">
        <v>1</v>
      </c>
      <c r="B10" s="230" t="s">
        <v>766</v>
      </c>
      <c r="C10" s="324">
        <v>4163</v>
      </c>
      <c r="D10" s="325">
        <v>4163</v>
      </c>
      <c r="E10" s="326">
        <v>249.78</v>
      </c>
      <c r="F10" s="326">
        <v>166.52</v>
      </c>
      <c r="G10" s="327">
        <v>416.3</v>
      </c>
      <c r="H10" s="327">
        <v>0</v>
      </c>
      <c r="I10" s="327">
        <v>0</v>
      </c>
      <c r="J10" s="327">
        <v>0</v>
      </c>
      <c r="K10" s="327">
        <v>240.35</v>
      </c>
      <c r="L10" s="327">
        <v>160.04</v>
      </c>
      <c r="M10" s="327">
        <v>400.39</v>
      </c>
      <c r="N10" s="327">
        <v>249.78</v>
      </c>
      <c r="O10" s="327">
        <v>166.52</v>
      </c>
      <c r="P10" s="327">
        <v>416.3</v>
      </c>
      <c r="Q10" s="327">
        <f>(H10+K10-N10)</f>
        <v>-9.430000000000007</v>
      </c>
      <c r="R10" s="327">
        <f>(I10+L10-O10)</f>
        <v>-6.480000000000018</v>
      </c>
      <c r="S10" s="327">
        <f aca="true" t="shared" si="0" ref="S10:S22">(J10+M10-P10)</f>
        <v>-15.910000000000025</v>
      </c>
      <c r="T10" s="1540" t="s">
        <v>825</v>
      </c>
      <c r="U10" s="1540" t="s">
        <v>826</v>
      </c>
      <c r="V10" s="1540" t="s">
        <v>826</v>
      </c>
    </row>
    <row r="11" spans="1:22" s="322" customFormat="1" ht="33" customHeight="1">
      <c r="A11" s="323">
        <v>2</v>
      </c>
      <c r="B11" s="230" t="s">
        <v>767</v>
      </c>
      <c r="C11" s="324">
        <v>3442</v>
      </c>
      <c r="D11" s="325">
        <v>3390</v>
      </c>
      <c r="E11" s="326">
        <v>206.52</v>
      </c>
      <c r="F11" s="326">
        <v>137.68</v>
      </c>
      <c r="G11" s="327">
        <v>344.2</v>
      </c>
      <c r="H11" s="327">
        <v>0</v>
      </c>
      <c r="I11" s="327">
        <v>0</v>
      </c>
      <c r="J11" s="327">
        <v>0</v>
      </c>
      <c r="K11" s="327">
        <v>203.98</v>
      </c>
      <c r="L11" s="327">
        <v>135.83</v>
      </c>
      <c r="M11" s="327">
        <v>339.81</v>
      </c>
      <c r="N11" s="327">
        <v>203.4</v>
      </c>
      <c r="O11" s="327">
        <v>135.6</v>
      </c>
      <c r="P11" s="327">
        <v>339</v>
      </c>
      <c r="Q11" s="327">
        <f aca="true" t="shared" si="1" ref="Q11:R22">(H11+K11-N11)</f>
        <v>0.5799999999999841</v>
      </c>
      <c r="R11" s="327">
        <f t="shared" si="1"/>
        <v>0.2300000000000182</v>
      </c>
      <c r="S11" s="327">
        <f t="shared" si="0"/>
        <v>0.8100000000000023</v>
      </c>
      <c r="T11" s="1541"/>
      <c r="U11" s="1541"/>
      <c r="V11" s="1541"/>
    </row>
    <row r="12" spans="1:22" s="322" customFormat="1" ht="33" customHeight="1">
      <c r="A12" s="323">
        <v>3</v>
      </c>
      <c r="B12" s="230" t="s">
        <v>768</v>
      </c>
      <c r="C12" s="324">
        <v>4436</v>
      </c>
      <c r="D12" s="325">
        <v>4450</v>
      </c>
      <c r="E12" s="326">
        <v>266.16</v>
      </c>
      <c r="F12" s="326">
        <v>177.44</v>
      </c>
      <c r="G12" s="327">
        <v>443.6</v>
      </c>
      <c r="H12" s="327">
        <v>1</v>
      </c>
      <c r="I12" s="327">
        <v>0</v>
      </c>
      <c r="J12" s="327">
        <v>1</v>
      </c>
      <c r="K12" s="327">
        <v>237.28</v>
      </c>
      <c r="L12" s="327">
        <v>158</v>
      </c>
      <c r="M12" s="327">
        <v>395.28</v>
      </c>
      <c r="N12" s="327">
        <v>267</v>
      </c>
      <c r="O12" s="327">
        <v>178</v>
      </c>
      <c r="P12" s="327">
        <v>445</v>
      </c>
      <c r="Q12" s="327">
        <f t="shared" si="1"/>
        <v>-28.72</v>
      </c>
      <c r="R12" s="327">
        <f t="shared" si="1"/>
        <v>-20</v>
      </c>
      <c r="S12" s="327">
        <f t="shared" si="0"/>
        <v>-48.72000000000003</v>
      </c>
      <c r="T12" s="1541"/>
      <c r="U12" s="1541"/>
      <c r="V12" s="1541"/>
    </row>
    <row r="13" spans="1:22" s="322" customFormat="1" ht="33" customHeight="1">
      <c r="A13" s="323">
        <v>4</v>
      </c>
      <c r="B13" s="230" t="s">
        <v>769</v>
      </c>
      <c r="C13" s="324">
        <v>5754</v>
      </c>
      <c r="D13" s="325">
        <v>5754</v>
      </c>
      <c r="E13" s="326">
        <v>345.24</v>
      </c>
      <c r="F13" s="326">
        <v>230.16</v>
      </c>
      <c r="G13" s="327">
        <v>575.4</v>
      </c>
      <c r="H13" s="327">
        <v>0</v>
      </c>
      <c r="I13" s="327">
        <v>0</v>
      </c>
      <c r="J13" s="327">
        <v>0</v>
      </c>
      <c r="K13" s="327">
        <v>331.71</v>
      </c>
      <c r="L13" s="327">
        <v>223.5</v>
      </c>
      <c r="M13" s="327">
        <v>555.21</v>
      </c>
      <c r="N13" s="327">
        <v>345.24</v>
      </c>
      <c r="O13" s="327">
        <v>230.16</v>
      </c>
      <c r="P13" s="327">
        <v>575.4</v>
      </c>
      <c r="Q13" s="327">
        <f t="shared" si="1"/>
        <v>-13.53000000000003</v>
      </c>
      <c r="R13" s="327">
        <f t="shared" si="1"/>
        <v>-6.659999999999997</v>
      </c>
      <c r="S13" s="327">
        <f t="shared" si="0"/>
        <v>-20.18999999999994</v>
      </c>
      <c r="T13" s="1541"/>
      <c r="U13" s="1541"/>
      <c r="V13" s="1541"/>
    </row>
    <row r="14" spans="1:22" s="322" customFormat="1" ht="33" customHeight="1">
      <c r="A14" s="323">
        <v>5</v>
      </c>
      <c r="B14" s="230" t="s">
        <v>770</v>
      </c>
      <c r="C14" s="324">
        <v>4185</v>
      </c>
      <c r="D14" s="325">
        <v>4155</v>
      </c>
      <c r="E14" s="326">
        <v>251.1</v>
      </c>
      <c r="F14" s="326">
        <v>167.4</v>
      </c>
      <c r="G14" s="327">
        <v>418.5</v>
      </c>
      <c r="H14" s="327">
        <v>0</v>
      </c>
      <c r="I14" s="327">
        <v>0</v>
      </c>
      <c r="J14" s="327">
        <v>0</v>
      </c>
      <c r="K14" s="327">
        <v>245.27</v>
      </c>
      <c r="L14" s="327">
        <v>163.32</v>
      </c>
      <c r="M14" s="327">
        <v>408.59</v>
      </c>
      <c r="N14" s="327">
        <v>249.3</v>
      </c>
      <c r="O14" s="327">
        <v>166.2</v>
      </c>
      <c r="P14" s="327">
        <v>415.5</v>
      </c>
      <c r="Q14" s="327">
        <f t="shared" si="1"/>
        <v>-4.030000000000001</v>
      </c>
      <c r="R14" s="327">
        <f t="shared" si="1"/>
        <v>-2.8799999999999955</v>
      </c>
      <c r="S14" s="327">
        <f t="shared" si="0"/>
        <v>-6.910000000000025</v>
      </c>
      <c r="T14" s="1541"/>
      <c r="U14" s="1541"/>
      <c r="V14" s="1541"/>
    </row>
    <row r="15" spans="1:22" s="322" customFormat="1" ht="33" customHeight="1">
      <c r="A15" s="323">
        <v>6</v>
      </c>
      <c r="B15" s="230" t="s">
        <v>771</v>
      </c>
      <c r="C15" s="324">
        <v>3026</v>
      </c>
      <c r="D15" s="325">
        <v>3457</v>
      </c>
      <c r="E15" s="326">
        <v>181.56</v>
      </c>
      <c r="F15" s="326">
        <v>121.04</v>
      </c>
      <c r="G15" s="327">
        <v>302.6</v>
      </c>
      <c r="H15" s="327">
        <v>0</v>
      </c>
      <c r="I15" s="327">
        <v>0</v>
      </c>
      <c r="J15" s="327">
        <v>0</v>
      </c>
      <c r="K15" s="327">
        <v>214.81</v>
      </c>
      <c r="L15" s="327">
        <v>143.05</v>
      </c>
      <c r="M15" s="327">
        <v>357.86</v>
      </c>
      <c r="N15" s="327">
        <v>207.42</v>
      </c>
      <c r="O15" s="327">
        <v>138.28</v>
      </c>
      <c r="P15" s="327">
        <v>345.7</v>
      </c>
      <c r="Q15" s="327">
        <f t="shared" si="1"/>
        <v>7.390000000000015</v>
      </c>
      <c r="R15" s="327">
        <f t="shared" si="1"/>
        <v>4.77000000000001</v>
      </c>
      <c r="S15" s="327">
        <f t="shared" si="0"/>
        <v>12.160000000000025</v>
      </c>
      <c r="T15" s="1541"/>
      <c r="U15" s="1541"/>
      <c r="V15" s="1541"/>
    </row>
    <row r="16" spans="1:22" s="322" customFormat="1" ht="33" customHeight="1">
      <c r="A16" s="323">
        <v>7</v>
      </c>
      <c r="B16" s="230" t="s">
        <v>772</v>
      </c>
      <c r="C16" s="324">
        <v>4806</v>
      </c>
      <c r="D16" s="325">
        <v>4806</v>
      </c>
      <c r="E16" s="326">
        <v>288.36</v>
      </c>
      <c r="F16" s="326">
        <v>192.24</v>
      </c>
      <c r="G16" s="327">
        <v>480.6</v>
      </c>
      <c r="H16" s="327">
        <v>1</v>
      </c>
      <c r="I16" s="327">
        <v>0</v>
      </c>
      <c r="J16" s="327">
        <v>1</v>
      </c>
      <c r="K16" s="327">
        <v>255.77</v>
      </c>
      <c r="L16" s="327">
        <v>170.31</v>
      </c>
      <c r="M16" s="327">
        <v>426.07</v>
      </c>
      <c r="N16" s="327">
        <v>288.36</v>
      </c>
      <c r="O16" s="327">
        <v>192.24</v>
      </c>
      <c r="P16" s="327">
        <v>480.6</v>
      </c>
      <c r="Q16" s="327">
        <f t="shared" si="1"/>
        <v>-31.590000000000032</v>
      </c>
      <c r="R16" s="327">
        <f t="shared" si="1"/>
        <v>-21.930000000000007</v>
      </c>
      <c r="S16" s="327">
        <f t="shared" si="0"/>
        <v>-53.53000000000003</v>
      </c>
      <c r="T16" s="1541"/>
      <c r="U16" s="1541"/>
      <c r="V16" s="1541"/>
    </row>
    <row r="17" spans="1:22" s="322" customFormat="1" ht="33" customHeight="1">
      <c r="A17" s="323">
        <v>8</v>
      </c>
      <c r="B17" s="230" t="s">
        <v>773</v>
      </c>
      <c r="C17" s="324">
        <v>4165</v>
      </c>
      <c r="D17" s="325">
        <v>4165</v>
      </c>
      <c r="E17" s="326">
        <v>249.9</v>
      </c>
      <c r="F17" s="326">
        <v>166.6</v>
      </c>
      <c r="G17" s="327">
        <v>416.5</v>
      </c>
      <c r="H17" s="327">
        <v>1</v>
      </c>
      <c r="I17" s="327">
        <v>0</v>
      </c>
      <c r="J17" s="327">
        <v>1</v>
      </c>
      <c r="K17" s="327">
        <v>228.6</v>
      </c>
      <c r="L17" s="327">
        <v>152.22</v>
      </c>
      <c r="M17" s="327">
        <v>380.83</v>
      </c>
      <c r="N17" s="327">
        <v>249.9</v>
      </c>
      <c r="O17" s="327">
        <v>166.6</v>
      </c>
      <c r="P17" s="327">
        <v>416.5</v>
      </c>
      <c r="Q17" s="327">
        <f t="shared" si="1"/>
        <v>-20.30000000000001</v>
      </c>
      <c r="R17" s="327">
        <f t="shared" si="1"/>
        <v>-14.379999999999995</v>
      </c>
      <c r="S17" s="327">
        <f t="shared" si="0"/>
        <v>-34.670000000000016</v>
      </c>
      <c r="T17" s="1541"/>
      <c r="U17" s="1541"/>
      <c r="V17" s="1541"/>
    </row>
    <row r="18" spans="1:22" s="322" customFormat="1" ht="33" customHeight="1">
      <c r="A18" s="323">
        <v>9</v>
      </c>
      <c r="B18" s="230" t="s">
        <v>774</v>
      </c>
      <c r="C18" s="324">
        <v>4540</v>
      </c>
      <c r="D18" s="325">
        <v>4180</v>
      </c>
      <c r="E18" s="326">
        <v>272.4</v>
      </c>
      <c r="F18" s="326">
        <v>181.6</v>
      </c>
      <c r="G18" s="327">
        <v>454</v>
      </c>
      <c r="H18" s="327">
        <v>0</v>
      </c>
      <c r="I18" s="327">
        <v>0</v>
      </c>
      <c r="J18" s="327">
        <v>0</v>
      </c>
      <c r="K18" s="327">
        <v>244.51</v>
      </c>
      <c r="L18" s="327">
        <v>162.82</v>
      </c>
      <c r="M18" s="327">
        <v>407.33</v>
      </c>
      <c r="N18" s="327">
        <v>250.8</v>
      </c>
      <c r="O18" s="327">
        <v>167.2</v>
      </c>
      <c r="P18" s="327">
        <v>418</v>
      </c>
      <c r="Q18" s="327">
        <f t="shared" si="1"/>
        <v>-6.2900000000000205</v>
      </c>
      <c r="R18" s="327">
        <f t="shared" si="1"/>
        <v>-4.3799999999999955</v>
      </c>
      <c r="S18" s="327">
        <f t="shared" si="0"/>
        <v>-10.670000000000016</v>
      </c>
      <c r="T18" s="1541"/>
      <c r="U18" s="1541"/>
      <c r="V18" s="1541"/>
    </row>
    <row r="19" spans="1:22" s="322" customFormat="1" ht="33" customHeight="1">
      <c r="A19" s="323">
        <v>10</v>
      </c>
      <c r="B19" s="230" t="s">
        <v>775</v>
      </c>
      <c r="C19" s="324">
        <v>5618</v>
      </c>
      <c r="D19" s="325">
        <v>5811</v>
      </c>
      <c r="E19" s="326">
        <v>337.08</v>
      </c>
      <c r="F19" s="326">
        <v>224.72</v>
      </c>
      <c r="G19" s="327">
        <v>561.8</v>
      </c>
      <c r="H19" s="327">
        <v>0.24</v>
      </c>
      <c r="I19" s="327">
        <v>0</v>
      </c>
      <c r="J19" s="327">
        <v>0.24</v>
      </c>
      <c r="K19" s="327">
        <v>314.1</v>
      </c>
      <c r="L19" s="327">
        <v>209.15</v>
      </c>
      <c r="M19" s="327">
        <v>523.25</v>
      </c>
      <c r="N19" s="327">
        <v>348.66</v>
      </c>
      <c r="O19" s="327">
        <v>232.44</v>
      </c>
      <c r="P19" s="327">
        <v>581.1</v>
      </c>
      <c r="Q19" s="327">
        <f>(H19+K19-N19)</f>
        <v>-34.31999999999999</v>
      </c>
      <c r="R19" s="327">
        <f t="shared" si="1"/>
        <v>-23.289999999999992</v>
      </c>
      <c r="S19" s="327">
        <f t="shared" si="0"/>
        <v>-57.610000000000014</v>
      </c>
      <c r="T19" s="1541"/>
      <c r="U19" s="1541"/>
      <c r="V19" s="1541"/>
    </row>
    <row r="20" spans="1:22" s="322" customFormat="1" ht="33" customHeight="1">
      <c r="A20" s="323">
        <v>11</v>
      </c>
      <c r="B20" s="230" t="s">
        <v>776</v>
      </c>
      <c r="C20" s="324">
        <v>4272</v>
      </c>
      <c r="D20" s="325">
        <v>4172</v>
      </c>
      <c r="E20" s="326">
        <v>256.32</v>
      </c>
      <c r="F20" s="326">
        <v>170.88</v>
      </c>
      <c r="G20" s="327">
        <v>427.2</v>
      </c>
      <c r="H20" s="327">
        <v>0</v>
      </c>
      <c r="I20" s="327">
        <v>0</v>
      </c>
      <c r="J20" s="327">
        <v>0</v>
      </c>
      <c r="K20" s="327">
        <v>241.48</v>
      </c>
      <c r="L20" s="327">
        <v>160.79</v>
      </c>
      <c r="M20" s="327">
        <v>402.27</v>
      </c>
      <c r="N20" s="327">
        <v>250.32</v>
      </c>
      <c r="O20" s="327">
        <v>166.88</v>
      </c>
      <c r="P20" s="327">
        <v>417.2</v>
      </c>
      <c r="Q20" s="327">
        <f t="shared" si="1"/>
        <v>-8.840000000000003</v>
      </c>
      <c r="R20" s="327">
        <f t="shared" si="1"/>
        <v>-6.090000000000003</v>
      </c>
      <c r="S20" s="327">
        <f t="shared" si="0"/>
        <v>-14.930000000000007</v>
      </c>
      <c r="T20" s="1541"/>
      <c r="U20" s="1541"/>
      <c r="V20" s="1541"/>
    </row>
    <row r="21" spans="1:22" s="322" customFormat="1" ht="33" customHeight="1">
      <c r="A21" s="323">
        <v>12</v>
      </c>
      <c r="B21" s="230" t="s">
        <v>777</v>
      </c>
      <c r="C21" s="324">
        <v>4660</v>
      </c>
      <c r="D21" s="325">
        <v>4610</v>
      </c>
      <c r="E21" s="326">
        <v>279.6</v>
      </c>
      <c r="F21" s="326">
        <v>186.4</v>
      </c>
      <c r="G21" s="327">
        <v>466</v>
      </c>
      <c r="H21" s="327">
        <v>0</v>
      </c>
      <c r="I21" s="327">
        <v>0</v>
      </c>
      <c r="J21" s="327">
        <v>0</v>
      </c>
      <c r="K21" s="327">
        <v>288.64</v>
      </c>
      <c r="L21" s="327">
        <v>192.19</v>
      </c>
      <c r="M21" s="327">
        <v>480.83</v>
      </c>
      <c r="N21" s="327">
        <v>276.6</v>
      </c>
      <c r="O21" s="327">
        <v>184.4</v>
      </c>
      <c r="P21" s="327">
        <v>461</v>
      </c>
      <c r="Q21" s="327">
        <f t="shared" si="1"/>
        <v>12.039999999999964</v>
      </c>
      <c r="R21" s="327">
        <f t="shared" si="1"/>
        <v>7.789999999999992</v>
      </c>
      <c r="S21" s="327">
        <f t="shared" si="0"/>
        <v>19.829999999999984</v>
      </c>
      <c r="T21" s="1541"/>
      <c r="U21" s="1541"/>
      <c r="V21" s="1541"/>
    </row>
    <row r="22" spans="1:22" s="322" customFormat="1" ht="33" customHeight="1">
      <c r="A22" s="323">
        <v>13</v>
      </c>
      <c r="B22" s="230" t="s">
        <v>778</v>
      </c>
      <c r="C22" s="324">
        <v>4740</v>
      </c>
      <c r="D22" s="325">
        <v>4640</v>
      </c>
      <c r="E22" s="326">
        <v>284.4</v>
      </c>
      <c r="F22" s="326">
        <v>189.6</v>
      </c>
      <c r="G22" s="327">
        <v>474</v>
      </c>
      <c r="H22" s="327">
        <v>0</v>
      </c>
      <c r="I22" s="327">
        <v>0</v>
      </c>
      <c r="J22" s="327">
        <v>0</v>
      </c>
      <c r="K22" s="327">
        <v>298.1</v>
      </c>
      <c r="L22" s="327">
        <v>198.5</v>
      </c>
      <c r="M22" s="327">
        <v>496.6</v>
      </c>
      <c r="N22" s="327">
        <v>278.4</v>
      </c>
      <c r="O22" s="327">
        <v>185.6</v>
      </c>
      <c r="P22" s="327">
        <v>464</v>
      </c>
      <c r="Q22" s="327">
        <f t="shared" si="1"/>
        <v>19.700000000000045</v>
      </c>
      <c r="R22" s="327">
        <f t="shared" si="1"/>
        <v>12.900000000000006</v>
      </c>
      <c r="S22" s="327">
        <f t="shared" si="0"/>
        <v>32.60000000000002</v>
      </c>
      <c r="T22" s="1542"/>
      <c r="U22" s="1542"/>
      <c r="V22" s="1542"/>
    </row>
    <row r="23" spans="1:22" s="328" customFormat="1" ht="33" customHeight="1">
      <c r="A23" s="1545" t="s">
        <v>779</v>
      </c>
      <c r="B23" s="1545"/>
      <c r="C23" s="996">
        <f>SUM(C10:C22)</f>
        <v>57807</v>
      </c>
      <c r="D23" s="985">
        <f>SUM(D10:D22)</f>
        <v>57753</v>
      </c>
      <c r="E23" s="997">
        <f>SUM(E10:E22)</f>
        <v>3468.42</v>
      </c>
      <c r="F23" s="997">
        <f aca="true" t="shared" si="2" ref="F23:V23">SUM(F10:F22)</f>
        <v>2312.2799999999997</v>
      </c>
      <c r="G23" s="997">
        <f t="shared" si="2"/>
        <v>5780.7</v>
      </c>
      <c r="H23" s="997">
        <f t="shared" si="2"/>
        <v>3.24</v>
      </c>
      <c r="I23" s="997">
        <f t="shared" si="2"/>
        <v>0</v>
      </c>
      <c r="J23" s="997">
        <f>SUM(J10:J22)</f>
        <v>3.24</v>
      </c>
      <c r="K23" s="997">
        <f t="shared" si="2"/>
        <v>3344.5999999999995</v>
      </c>
      <c r="L23" s="997">
        <f>SUM(L10:L22)</f>
        <v>2229.7200000000003</v>
      </c>
      <c r="M23" s="997">
        <f t="shared" si="2"/>
        <v>5574.3200000000015</v>
      </c>
      <c r="N23" s="997">
        <f>SUM(N10:N22)</f>
        <v>3465.1800000000003</v>
      </c>
      <c r="O23" s="997">
        <f>SUM(O10:O22)</f>
        <v>2310.12</v>
      </c>
      <c r="P23" s="997">
        <f>SUM(P10:P22)</f>
        <v>5775.299999999999</v>
      </c>
      <c r="Q23" s="997">
        <f t="shared" si="2"/>
        <v>-117.34000000000009</v>
      </c>
      <c r="R23" s="997">
        <f t="shared" si="2"/>
        <v>-80.39999999999998</v>
      </c>
      <c r="S23" s="997">
        <f t="shared" si="2"/>
        <v>-197.74000000000007</v>
      </c>
      <c r="T23" s="985">
        <f t="shared" si="2"/>
        <v>0</v>
      </c>
      <c r="U23" s="985">
        <f t="shared" si="2"/>
        <v>0</v>
      </c>
      <c r="V23" s="985">
        <f t="shared" si="2"/>
        <v>0</v>
      </c>
    </row>
    <row r="24" spans="1:22" ht="22.5" customHeight="1">
      <c r="A24" s="307"/>
      <c r="B24" s="307"/>
      <c r="C24" s="307"/>
      <c r="D24" s="307"/>
      <c r="F24" s="307"/>
      <c r="G24" s="307"/>
      <c r="H24" s="344"/>
      <c r="I24" s="307"/>
      <c r="J24" s="307"/>
      <c r="K24" s="329"/>
      <c r="L24" s="307"/>
      <c r="M24" s="307"/>
      <c r="N24" s="329"/>
      <c r="O24" s="329"/>
      <c r="P24" s="329"/>
      <c r="Q24" s="307"/>
      <c r="R24" s="307"/>
      <c r="S24" s="307"/>
      <c r="T24" s="307"/>
      <c r="U24" s="307"/>
      <c r="V24" s="307"/>
    </row>
    <row r="25" spans="11:19" ht="13.5">
      <c r="K25" s="330"/>
      <c r="N25" s="330"/>
      <c r="O25" s="330"/>
      <c r="P25" s="330"/>
      <c r="Q25" s="330"/>
      <c r="R25" s="330"/>
      <c r="S25" s="330"/>
    </row>
    <row r="26" spans="1:22" ht="61.5" customHeight="1">
      <c r="A26" s="1544" t="s">
        <v>794</v>
      </c>
      <c r="B26" s="1544"/>
      <c r="E26" s="331"/>
      <c r="F26" s="332"/>
      <c r="G26" s="332"/>
      <c r="H26" s="333"/>
      <c r="I26" s="334"/>
      <c r="M26" s="330"/>
      <c r="R26" s="1460" t="s">
        <v>741</v>
      </c>
      <c r="S26" s="1460"/>
      <c r="T26" s="1460"/>
      <c r="U26" s="1460"/>
      <c r="V26" s="1460"/>
    </row>
    <row r="28" spans="3:4" ht="13.5">
      <c r="C28" s="218">
        <v>57807</v>
      </c>
      <c r="D28" s="330">
        <f>C28/C30*100</f>
        <v>65.46955694482196</v>
      </c>
    </row>
    <row r="29" spans="3:4" ht="13.5">
      <c r="C29" s="218">
        <v>30489</v>
      </c>
      <c r="D29" s="330">
        <f>C29/C30*100</f>
        <v>34.53044305517804</v>
      </c>
    </row>
    <row r="30" spans="3:4" ht="13.5">
      <c r="C30" s="218">
        <f>C28+C29</f>
        <v>88296</v>
      </c>
      <c r="D30" s="218">
        <f>SUM(D28:D29)</f>
        <v>100</v>
      </c>
    </row>
  </sheetData>
  <sheetProtection/>
  <mergeCells count="25">
    <mergeCell ref="N7:P7"/>
    <mergeCell ref="Q7:S7"/>
    <mergeCell ref="T1:V1"/>
    <mergeCell ref="A4:S4"/>
    <mergeCell ref="T5:V5"/>
    <mergeCell ref="A6:C6"/>
    <mergeCell ref="S6:V6"/>
    <mergeCell ref="A1:S1"/>
    <mergeCell ref="A2:T2"/>
    <mergeCell ref="B7:B8"/>
    <mergeCell ref="C7:C8"/>
    <mergeCell ref="D7:D8"/>
    <mergeCell ref="E7:G7"/>
    <mergeCell ref="H7:J7"/>
    <mergeCell ref="K7:M7"/>
    <mergeCell ref="A26:B26"/>
    <mergeCell ref="A23:B23"/>
    <mergeCell ref="A7:A8"/>
    <mergeCell ref="R26:V26"/>
    <mergeCell ref="T7:T8"/>
    <mergeCell ref="U7:U8"/>
    <mergeCell ref="T10:T22"/>
    <mergeCell ref="U10:U22"/>
    <mergeCell ref="V10:V22"/>
    <mergeCell ref="V7:V8"/>
  </mergeCells>
  <printOptions horizontalCentered="1"/>
  <pageMargins left="0.7" right="0.15" top="0.5" bottom="0.2" header="0.2" footer="0.2"/>
  <pageSetup horizontalDpi="600" verticalDpi="600" orientation="landscape" paperSize="9" scale="65" r:id="rId1"/>
  <headerFooter>
    <oddFooter>&amp;C26</oddFooter>
  </headerFooter>
</worksheet>
</file>

<file path=xl/worksheets/sheet27.xml><?xml version="1.0" encoding="utf-8"?>
<worksheet xmlns="http://schemas.openxmlformats.org/spreadsheetml/2006/main" xmlns:r="http://schemas.openxmlformats.org/officeDocument/2006/relationships">
  <sheetPr>
    <tabColor rgb="FF00B050"/>
  </sheetPr>
  <dimension ref="A1:V28"/>
  <sheetViews>
    <sheetView view="pageBreakPreview" zoomScale="70" zoomScaleNormal="85" zoomScaleSheetLayoutView="70" zoomScalePageLayoutView="0" workbookViewId="0" topLeftCell="A20">
      <selection activeCell="A4" sqref="A4:S4"/>
    </sheetView>
  </sheetViews>
  <sheetFormatPr defaultColWidth="9.140625" defaultRowHeight="12.75"/>
  <cols>
    <col min="1" max="1" width="7.8515625" style="217" customWidth="1"/>
    <col min="2" max="2" width="16.00390625" style="217" customWidth="1"/>
    <col min="3" max="3" width="12.28125" style="217" customWidth="1"/>
    <col min="4" max="4" width="9.7109375" style="218" customWidth="1"/>
    <col min="5" max="6" width="9.7109375" style="217" customWidth="1"/>
    <col min="7" max="7" width="10.421875" style="217" customWidth="1"/>
    <col min="8" max="8" width="8.00390625" style="217" customWidth="1"/>
    <col min="9" max="9" width="7.421875" style="217" customWidth="1"/>
    <col min="10" max="10" width="7.8515625" style="217" customWidth="1"/>
    <col min="11" max="11" width="9.28125" style="217" bestFit="1" customWidth="1"/>
    <col min="12" max="12" width="9.00390625" style="218" customWidth="1"/>
    <col min="13" max="15" width="9.28125" style="217" bestFit="1" customWidth="1"/>
    <col min="16" max="16" width="9.7109375" style="217" bestFit="1" customWidth="1"/>
    <col min="17" max="19" width="9.28125" style="217" bestFit="1" customWidth="1"/>
    <col min="20" max="20" width="8.140625" style="217" customWidth="1"/>
    <col min="21" max="21" width="6.7109375" style="217" customWidth="1"/>
    <col min="22" max="22" width="8.8515625" style="217" customWidth="1"/>
    <col min="23" max="16384" width="9.140625" style="217" customWidth="1"/>
  </cols>
  <sheetData>
    <row r="1" spans="17:19" ht="15.75">
      <c r="Q1" s="1567" t="s">
        <v>167</v>
      </c>
      <c r="R1" s="1567"/>
      <c r="S1" s="1567"/>
    </row>
    <row r="3" spans="1:22" ht="18.75">
      <c r="A3" s="1570" t="s">
        <v>0</v>
      </c>
      <c r="B3" s="1570"/>
      <c r="C3" s="1570"/>
      <c r="D3" s="1570"/>
      <c r="E3" s="1570"/>
      <c r="F3" s="1570"/>
      <c r="G3" s="1570"/>
      <c r="H3" s="1570"/>
      <c r="I3" s="1570"/>
      <c r="J3" s="1570"/>
      <c r="K3" s="1570"/>
      <c r="L3" s="1570"/>
      <c r="M3" s="1570"/>
      <c r="N3" s="1570"/>
      <c r="O3" s="1570"/>
      <c r="P3" s="1570"/>
      <c r="Q3" s="1570"/>
      <c r="R3" s="1570"/>
      <c r="S3" s="1570"/>
      <c r="T3" s="999"/>
      <c r="U3" s="999"/>
      <c r="V3" s="999"/>
    </row>
    <row r="4" spans="1:22" ht="20.25">
      <c r="A4" s="1571" t="s">
        <v>636</v>
      </c>
      <c r="B4" s="1571"/>
      <c r="C4" s="1571"/>
      <c r="D4" s="1571"/>
      <c r="E4" s="1571"/>
      <c r="F4" s="1571"/>
      <c r="G4" s="1571"/>
      <c r="H4" s="1571"/>
      <c r="I4" s="1571"/>
      <c r="J4" s="1571"/>
      <c r="K4" s="1571"/>
      <c r="L4" s="1571"/>
      <c r="M4" s="1571"/>
      <c r="N4" s="1571"/>
      <c r="O4" s="1571"/>
      <c r="P4" s="1571"/>
      <c r="Q4" s="1571"/>
      <c r="R4" s="1571"/>
      <c r="S4" s="1571"/>
      <c r="T4" s="999"/>
      <c r="U4" s="999"/>
      <c r="V4" s="999"/>
    </row>
    <row r="5" spans="1:22" ht="16.5">
      <c r="A5" s="1000"/>
      <c r="B5" s="1000"/>
      <c r="C5" s="1000"/>
      <c r="D5" s="1001"/>
      <c r="E5" s="1002"/>
      <c r="F5" s="1002"/>
      <c r="G5" s="1002"/>
      <c r="H5" s="1002"/>
      <c r="I5" s="1002"/>
      <c r="J5" s="1002"/>
      <c r="K5" s="1002"/>
      <c r="L5" s="1001"/>
      <c r="M5" s="1002"/>
      <c r="N5" s="1002"/>
      <c r="O5" s="1002"/>
      <c r="P5" s="1002"/>
      <c r="Q5" s="1002"/>
      <c r="R5" s="999"/>
      <c r="S5" s="999"/>
      <c r="T5" s="999"/>
      <c r="U5" s="1002"/>
      <c r="V5" s="999"/>
    </row>
    <row r="6" spans="1:22" ht="16.5">
      <c r="A6" s="1572" t="s">
        <v>850</v>
      </c>
      <c r="B6" s="1572"/>
      <c r="C6" s="1572"/>
      <c r="D6" s="1572"/>
      <c r="E6" s="1572"/>
      <c r="F6" s="1572"/>
      <c r="G6" s="1572"/>
      <c r="H6" s="1572"/>
      <c r="I6" s="1572"/>
      <c r="J6" s="1572"/>
      <c r="K6" s="1572"/>
      <c r="L6" s="1572"/>
      <c r="M6" s="1572"/>
      <c r="N6" s="1572"/>
      <c r="O6" s="1572"/>
      <c r="P6" s="1572"/>
      <c r="Q6" s="1572"/>
      <c r="R6" s="1572"/>
      <c r="S6" s="1572"/>
      <c r="T6" s="1572"/>
      <c r="U6" s="1572"/>
      <c r="V6" s="1572"/>
    </row>
    <row r="7" spans="1:22" ht="16.5">
      <c r="A7" s="335"/>
      <c r="B7" s="336"/>
      <c r="C7" s="336"/>
      <c r="D7" s="321"/>
      <c r="E7" s="336"/>
      <c r="F7" s="336"/>
      <c r="G7" s="336"/>
      <c r="H7" s="336"/>
      <c r="I7" s="336"/>
      <c r="J7" s="336"/>
      <c r="K7" s="336"/>
      <c r="L7" s="321"/>
      <c r="M7" s="336"/>
      <c r="N7" s="336"/>
      <c r="O7" s="336"/>
      <c r="S7" s="1573" t="s">
        <v>184</v>
      </c>
      <c r="T7" s="1573"/>
      <c r="U7" s="1573"/>
      <c r="V7" s="1573"/>
    </row>
    <row r="8" spans="1:22" ht="29.25" customHeight="1">
      <c r="A8" s="1568" t="s">
        <v>797</v>
      </c>
      <c r="B8" s="1568"/>
      <c r="C8" s="1568"/>
      <c r="P8" s="1569" t="s">
        <v>1027</v>
      </c>
      <c r="Q8" s="1569"/>
      <c r="R8" s="1569"/>
      <c r="S8" s="1569"/>
      <c r="T8" s="1569"/>
      <c r="U8" s="1569"/>
      <c r="V8" s="1569"/>
    </row>
    <row r="9" spans="1:22" ht="31.5" customHeight="1">
      <c r="A9" s="1555" t="s">
        <v>17</v>
      </c>
      <c r="B9" s="1555" t="s">
        <v>165</v>
      </c>
      <c r="C9" s="1555" t="s">
        <v>312</v>
      </c>
      <c r="D9" s="1555" t="s">
        <v>406</v>
      </c>
      <c r="E9" s="1543" t="s">
        <v>702</v>
      </c>
      <c r="F9" s="1543"/>
      <c r="G9" s="1543"/>
      <c r="H9" s="1561" t="s">
        <v>682</v>
      </c>
      <c r="I9" s="1562"/>
      <c r="J9" s="1563"/>
      <c r="K9" s="1564" t="s">
        <v>314</v>
      </c>
      <c r="L9" s="1565"/>
      <c r="M9" s="1566"/>
      <c r="N9" s="1561" t="s">
        <v>133</v>
      </c>
      <c r="O9" s="1562"/>
      <c r="P9" s="1563"/>
      <c r="Q9" s="1543" t="s">
        <v>703</v>
      </c>
      <c r="R9" s="1543"/>
      <c r="S9" s="1543"/>
      <c r="T9" s="1553" t="s">
        <v>201</v>
      </c>
      <c r="U9" s="1553" t="s">
        <v>365</v>
      </c>
      <c r="V9" s="1553" t="s">
        <v>315</v>
      </c>
    </row>
    <row r="10" spans="1:22" ht="70.5" customHeight="1">
      <c r="A10" s="1556"/>
      <c r="B10" s="1556"/>
      <c r="C10" s="1556"/>
      <c r="D10" s="1556"/>
      <c r="E10" s="1003" t="s">
        <v>150</v>
      </c>
      <c r="F10" s="1003" t="s">
        <v>166</v>
      </c>
      <c r="G10" s="1003" t="s">
        <v>13</v>
      </c>
      <c r="H10" s="1003" t="s">
        <v>150</v>
      </c>
      <c r="I10" s="1003" t="s">
        <v>166</v>
      </c>
      <c r="J10" s="1003" t="s">
        <v>13</v>
      </c>
      <c r="K10" s="1003" t="s">
        <v>150</v>
      </c>
      <c r="L10" s="1003" t="s">
        <v>166</v>
      </c>
      <c r="M10" s="1003" t="s">
        <v>13</v>
      </c>
      <c r="N10" s="1003" t="s">
        <v>150</v>
      </c>
      <c r="O10" s="1003" t="s">
        <v>166</v>
      </c>
      <c r="P10" s="1003" t="s">
        <v>13</v>
      </c>
      <c r="Q10" s="1003" t="s">
        <v>193</v>
      </c>
      <c r="R10" s="1003" t="s">
        <v>177</v>
      </c>
      <c r="S10" s="1003" t="s">
        <v>178</v>
      </c>
      <c r="T10" s="1554"/>
      <c r="U10" s="1554"/>
      <c r="V10" s="1554"/>
    </row>
    <row r="11" spans="1:22" ht="13.5">
      <c r="A11" s="337">
        <v>1</v>
      </c>
      <c r="B11" s="337">
        <v>2</v>
      </c>
      <c r="C11" s="337">
        <v>3</v>
      </c>
      <c r="D11" s="338">
        <v>4</v>
      </c>
      <c r="E11" s="337">
        <v>5</v>
      </c>
      <c r="F11" s="337">
        <v>6</v>
      </c>
      <c r="G11" s="337">
        <v>7</v>
      </c>
      <c r="H11" s="337">
        <v>8</v>
      </c>
      <c r="I11" s="337">
        <v>9</v>
      </c>
      <c r="J11" s="337">
        <v>10</v>
      </c>
      <c r="K11" s="337">
        <v>11</v>
      </c>
      <c r="L11" s="338">
        <v>12</v>
      </c>
      <c r="M11" s="337">
        <v>13</v>
      </c>
      <c r="N11" s="337">
        <v>14</v>
      </c>
      <c r="O11" s="337">
        <v>15</v>
      </c>
      <c r="P11" s="337">
        <v>16</v>
      </c>
      <c r="Q11" s="337">
        <v>17</v>
      </c>
      <c r="R11" s="337">
        <v>18</v>
      </c>
      <c r="S11" s="337">
        <v>19</v>
      </c>
      <c r="T11" s="337">
        <v>20</v>
      </c>
      <c r="U11" s="337">
        <v>21</v>
      </c>
      <c r="V11" s="337">
        <v>22</v>
      </c>
    </row>
    <row r="12" spans="1:22" ht="31.5" customHeight="1">
      <c r="A12" s="225">
        <v>1</v>
      </c>
      <c r="B12" s="226" t="s">
        <v>766</v>
      </c>
      <c r="C12" s="339">
        <v>2182</v>
      </c>
      <c r="D12" s="340">
        <v>1819</v>
      </c>
      <c r="E12" s="326">
        <v>130.92</v>
      </c>
      <c r="F12" s="326">
        <v>87.28</v>
      </c>
      <c r="G12" s="326">
        <v>218.2</v>
      </c>
      <c r="H12" s="327">
        <v>12.35</v>
      </c>
      <c r="I12" s="341">
        <v>0</v>
      </c>
      <c r="J12" s="341">
        <v>12.35</v>
      </c>
      <c r="K12" s="341">
        <v>126.76</v>
      </c>
      <c r="L12" s="326">
        <v>84.41</v>
      </c>
      <c r="M12" s="341">
        <v>211.17</v>
      </c>
      <c r="N12" s="327">
        <v>109.14</v>
      </c>
      <c r="O12" s="327">
        <v>72.76</v>
      </c>
      <c r="P12" s="327">
        <v>181.9</v>
      </c>
      <c r="Q12" s="342">
        <f>(H12+K12-N12)</f>
        <v>29.970000000000013</v>
      </c>
      <c r="R12" s="342">
        <f>(I12+L12-O12)</f>
        <v>11.649999999999991</v>
      </c>
      <c r="S12" s="342">
        <f>(J12+M12-P12)</f>
        <v>41.619999999999976</v>
      </c>
      <c r="T12" s="1557" t="s">
        <v>825</v>
      </c>
      <c r="U12" s="1557" t="s">
        <v>826</v>
      </c>
      <c r="V12" s="1557" t="s">
        <v>826</v>
      </c>
    </row>
    <row r="13" spans="1:22" ht="31.5" customHeight="1">
      <c r="A13" s="225">
        <v>2</v>
      </c>
      <c r="B13" s="226" t="s">
        <v>767</v>
      </c>
      <c r="C13" s="339">
        <v>1943</v>
      </c>
      <c r="D13" s="340">
        <v>1654</v>
      </c>
      <c r="E13" s="326">
        <v>116.58</v>
      </c>
      <c r="F13" s="326">
        <v>77.72</v>
      </c>
      <c r="G13" s="326">
        <v>194.3</v>
      </c>
      <c r="H13" s="327">
        <v>11.23</v>
      </c>
      <c r="I13" s="341">
        <v>0</v>
      </c>
      <c r="J13" s="341">
        <v>11.23</v>
      </c>
      <c r="K13" s="341">
        <v>107.58</v>
      </c>
      <c r="L13" s="326">
        <v>71.64</v>
      </c>
      <c r="M13" s="341">
        <v>179.22</v>
      </c>
      <c r="N13" s="327">
        <v>99.24</v>
      </c>
      <c r="O13" s="327">
        <v>66.16</v>
      </c>
      <c r="P13" s="327">
        <v>165.4</v>
      </c>
      <c r="Q13" s="342">
        <f aca="true" t="shared" si="0" ref="Q13:S24">(H13+K13-N13)</f>
        <v>19.570000000000007</v>
      </c>
      <c r="R13" s="342">
        <f t="shared" si="0"/>
        <v>5.480000000000004</v>
      </c>
      <c r="S13" s="342">
        <f t="shared" si="0"/>
        <v>25.049999999999983</v>
      </c>
      <c r="T13" s="1558"/>
      <c r="U13" s="1558"/>
      <c r="V13" s="1558"/>
    </row>
    <row r="14" spans="1:22" ht="31.5" customHeight="1">
      <c r="A14" s="225">
        <v>3</v>
      </c>
      <c r="B14" s="226" t="s">
        <v>768</v>
      </c>
      <c r="C14" s="339">
        <v>1828</v>
      </c>
      <c r="D14" s="340">
        <v>1734</v>
      </c>
      <c r="E14" s="326">
        <v>109.68</v>
      </c>
      <c r="F14" s="326">
        <v>73.12</v>
      </c>
      <c r="G14" s="326">
        <v>182.8</v>
      </c>
      <c r="H14" s="327">
        <v>11.78</v>
      </c>
      <c r="I14" s="341">
        <v>0</v>
      </c>
      <c r="J14" s="341">
        <v>11.78</v>
      </c>
      <c r="K14" s="341">
        <v>125.14</v>
      </c>
      <c r="L14" s="326">
        <v>83.33</v>
      </c>
      <c r="M14" s="341">
        <v>208.47</v>
      </c>
      <c r="N14" s="327">
        <v>104.04</v>
      </c>
      <c r="O14" s="327">
        <v>69.36</v>
      </c>
      <c r="P14" s="327">
        <v>173.4</v>
      </c>
      <c r="Q14" s="342">
        <f t="shared" si="0"/>
        <v>32.87999999999998</v>
      </c>
      <c r="R14" s="342">
        <f t="shared" si="0"/>
        <v>13.969999999999999</v>
      </c>
      <c r="S14" s="342">
        <f t="shared" si="0"/>
        <v>46.849999999999994</v>
      </c>
      <c r="T14" s="1558"/>
      <c r="U14" s="1558"/>
      <c r="V14" s="1558"/>
    </row>
    <row r="15" spans="1:22" ht="31.5" customHeight="1">
      <c r="A15" s="225">
        <v>4</v>
      </c>
      <c r="B15" s="226" t="s">
        <v>769</v>
      </c>
      <c r="C15" s="339">
        <v>3003</v>
      </c>
      <c r="D15" s="340">
        <v>2476</v>
      </c>
      <c r="E15" s="326">
        <v>180.18</v>
      </c>
      <c r="F15" s="326">
        <v>120.12</v>
      </c>
      <c r="G15" s="326">
        <v>300.3</v>
      </c>
      <c r="H15" s="327">
        <v>16.81</v>
      </c>
      <c r="I15" s="341">
        <v>0</v>
      </c>
      <c r="J15" s="341">
        <v>16.81</v>
      </c>
      <c r="K15" s="341">
        <v>174.95</v>
      </c>
      <c r="L15" s="326">
        <v>117.88</v>
      </c>
      <c r="M15" s="341">
        <v>292.83</v>
      </c>
      <c r="N15" s="327">
        <v>148.56</v>
      </c>
      <c r="O15" s="327">
        <v>99.04</v>
      </c>
      <c r="P15" s="327">
        <v>247.6</v>
      </c>
      <c r="Q15" s="342">
        <f t="shared" si="0"/>
        <v>43.19999999999999</v>
      </c>
      <c r="R15" s="342">
        <f t="shared" si="0"/>
        <v>18.83999999999999</v>
      </c>
      <c r="S15" s="342">
        <f t="shared" si="0"/>
        <v>62.03999999999999</v>
      </c>
      <c r="T15" s="1558"/>
      <c r="U15" s="1558"/>
      <c r="V15" s="1558"/>
    </row>
    <row r="16" spans="1:22" ht="31.5" customHeight="1">
      <c r="A16" s="225">
        <v>5</v>
      </c>
      <c r="B16" s="226" t="s">
        <v>770</v>
      </c>
      <c r="C16" s="339">
        <v>2290</v>
      </c>
      <c r="D16" s="340">
        <v>2129</v>
      </c>
      <c r="E16" s="326">
        <v>137.4</v>
      </c>
      <c r="F16" s="326">
        <v>91.6</v>
      </c>
      <c r="G16" s="326">
        <v>229</v>
      </c>
      <c r="H16" s="327">
        <v>14.45</v>
      </c>
      <c r="I16" s="341">
        <v>0</v>
      </c>
      <c r="J16" s="341">
        <v>14.45</v>
      </c>
      <c r="K16" s="341">
        <v>129.36</v>
      </c>
      <c r="L16" s="326">
        <v>86.14</v>
      </c>
      <c r="M16" s="341">
        <v>215.5</v>
      </c>
      <c r="N16" s="327">
        <v>127.74</v>
      </c>
      <c r="O16" s="327">
        <v>85.16</v>
      </c>
      <c r="P16" s="327">
        <v>212.9</v>
      </c>
      <c r="Q16" s="342">
        <f t="shared" si="0"/>
        <v>16.070000000000007</v>
      </c>
      <c r="R16" s="342">
        <f t="shared" si="0"/>
        <v>0.980000000000004</v>
      </c>
      <c r="S16" s="342">
        <f t="shared" si="0"/>
        <v>17.049999999999983</v>
      </c>
      <c r="T16" s="1558"/>
      <c r="U16" s="1558"/>
      <c r="V16" s="1558"/>
    </row>
    <row r="17" spans="1:22" ht="31.5" customHeight="1">
      <c r="A17" s="225">
        <v>6</v>
      </c>
      <c r="B17" s="226" t="s">
        <v>771</v>
      </c>
      <c r="C17" s="339">
        <v>2645</v>
      </c>
      <c r="D17" s="325">
        <v>2197</v>
      </c>
      <c r="E17" s="326">
        <v>158.7</v>
      </c>
      <c r="F17" s="326">
        <v>105.8</v>
      </c>
      <c r="G17" s="326">
        <v>264.5</v>
      </c>
      <c r="H17" s="327">
        <v>14.91</v>
      </c>
      <c r="I17" s="341">
        <v>0</v>
      </c>
      <c r="J17" s="341">
        <v>14.91</v>
      </c>
      <c r="K17" s="341">
        <v>113.3</v>
      </c>
      <c r="L17" s="326">
        <v>75.43</v>
      </c>
      <c r="M17" s="341">
        <v>188.73</v>
      </c>
      <c r="N17" s="327">
        <v>131.82</v>
      </c>
      <c r="O17" s="327">
        <v>87.88</v>
      </c>
      <c r="P17" s="327">
        <v>219.7</v>
      </c>
      <c r="Q17" s="342">
        <f t="shared" si="0"/>
        <v>-3.609999999999985</v>
      </c>
      <c r="R17" s="342">
        <f t="shared" si="0"/>
        <v>-12.449999999999989</v>
      </c>
      <c r="S17" s="342">
        <f t="shared" si="0"/>
        <v>-16.060000000000002</v>
      </c>
      <c r="T17" s="1558"/>
      <c r="U17" s="1558"/>
      <c r="V17" s="1558"/>
    </row>
    <row r="18" spans="1:22" ht="31.5" customHeight="1">
      <c r="A18" s="225">
        <v>7</v>
      </c>
      <c r="B18" s="226" t="s">
        <v>772</v>
      </c>
      <c r="C18" s="339">
        <v>1946</v>
      </c>
      <c r="D18" s="340">
        <v>1812</v>
      </c>
      <c r="E18" s="326">
        <v>116.76</v>
      </c>
      <c r="F18" s="326">
        <v>77.84</v>
      </c>
      <c r="G18" s="326">
        <v>194.6</v>
      </c>
      <c r="H18" s="327">
        <v>12.3</v>
      </c>
      <c r="I18" s="341">
        <v>0</v>
      </c>
      <c r="J18" s="341">
        <v>12.3</v>
      </c>
      <c r="K18" s="341">
        <v>134.89</v>
      </c>
      <c r="L18" s="326">
        <v>89.82</v>
      </c>
      <c r="M18" s="341">
        <v>224.72</v>
      </c>
      <c r="N18" s="327">
        <v>108.72</v>
      </c>
      <c r="O18" s="327">
        <v>72.48</v>
      </c>
      <c r="P18" s="327">
        <v>181.2</v>
      </c>
      <c r="Q18" s="342">
        <f t="shared" si="0"/>
        <v>38.47</v>
      </c>
      <c r="R18" s="342">
        <f t="shared" si="0"/>
        <v>17.33999999999999</v>
      </c>
      <c r="S18" s="342">
        <f t="shared" si="0"/>
        <v>55.82000000000002</v>
      </c>
      <c r="T18" s="1558"/>
      <c r="U18" s="1558"/>
      <c r="V18" s="1558"/>
    </row>
    <row r="19" spans="1:22" ht="31.5" customHeight="1">
      <c r="A19" s="225">
        <v>8</v>
      </c>
      <c r="B19" s="226" t="s">
        <v>773</v>
      </c>
      <c r="C19" s="339">
        <v>1870</v>
      </c>
      <c r="D19" s="340">
        <v>1824</v>
      </c>
      <c r="E19" s="326">
        <v>112.2</v>
      </c>
      <c r="F19" s="326">
        <v>74.8</v>
      </c>
      <c r="G19" s="326">
        <v>187</v>
      </c>
      <c r="H19" s="327">
        <v>12.38</v>
      </c>
      <c r="I19" s="341">
        <v>0</v>
      </c>
      <c r="J19" s="341">
        <v>12.38</v>
      </c>
      <c r="K19" s="341">
        <v>120.57</v>
      </c>
      <c r="L19" s="326">
        <v>80.29</v>
      </c>
      <c r="M19" s="341">
        <v>200.85</v>
      </c>
      <c r="N19" s="327">
        <v>109.44</v>
      </c>
      <c r="O19" s="327">
        <v>72.96</v>
      </c>
      <c r="P19" s="327">
        <v>182.4</v>
      </c>
      <c r="Q19" s="342">
        <f t="shared" si="0"/>
        <v>23.50999999999999</v>
      </c>
      <c r="R19" s="342">
        <f t="shared" si="0"/>
        <v>7.3300000000000125</v>
      </c>
      <c r="S19" s="342">
        <f t="shared" si="0"/>
        <v>30.829999999999984</v>
      </c>
      <c r="T19" s="1558"/>
      <c r="U19" s="1558"/>
      <c r="V19" s="1558"/>
    </row>
    <row r="20" spans="1:22" ht="31.5" customHeight="1">
      <c r="A20" s="225">
        <v>9</v>
      </c>
      <c r="B20" s="226" t="s">
        <v>774</v>
      </c>
      <c r="C20" s="339">
        <v>1915</v>
      </c>
      <c r="D20" s="340">
        <v>1557</v>
      </c>
      <c r="E20" s="326">
        <v>114.9</v>
      </c>
      <c r="F20" s="326">
        <v>76.6</v>
      </c>
      <c r="G20" s="326">
        <v>191.5</v>
      </c>
      <c r="H20" s="327">
        <v>10.57</v>
      </c>
      <c r="I20" s="341">
        <v>0</v>
      </c>
      <c r="J20" s="341">
        <v>10.57</v>
      </c>
      <c r="K20" s="341">
        <v>128.96</v>
      </c>
      <c r="L20" s="326">
        <v>85.87</v>
      </c>
      <c r="M20" s="341">
        <v>214.83</v>
      </c>
      <c r="N20" s="327">
        <v>93.42</v>
      </c>
      <c r="O20" s="327">
        <v>62.28</v>
      </c>
      <c r="P20" s="327">
        <v>155.7</v>
      </c>
      <c r="Q20" s="342">
        <f t="shared" si="0"/>
        <v>46.11</v>
      </c>
      <c r="R20" s="342">
        <f t="shared" si="0"/>
        <v>23.590000000000003</v>
      </c>
      <c r="S20" s="342">
        <f t="shared" si="0"/>
        <v>69.70000000000002</v>
      </c>
      <c r="T20" s="1558"/>
      <c r="U20" s="1558"/>
      <c r="V20" s="1558"/>
    </row>
    <row r="21" spans="1:22" ht="31.5" customHeight="1">
      <c r="A21" s="225">
        <v>10</v>
      </c>
      <c r="B21" s="226" t="s">
        <v>775</v>
      </c>
      <c r="C21" s="339">
        <v>2674</v>
      </c>
      <c r="D21" s="340">
        <v>2674</v>
      </c>
      <c r="E21" s="326">
        <v>160.44</v>
      </c>
      <c r="F21" s="326">
        <v>106.96</v>
      </c>
      <c r="G21" s="326">
        <v>267.4</v>
      </c>
      <c r="H21" s="327">
        <v>18.15</v>
      </c>
      <c r="I21" s="341">
        <v>0</v>
      </c>
      <c r="J21" s="341">
        <v>18.15</v>
      </c>
      <c r="K21" s="341">
        <v>165.66</v>
      </c>
      <c r="L21" s="326">
        <v>110.31</v>
      </c>
      <c r="M21" s="341">
        <v>275.97</v>
      </c>
      <c r="N21" s="327">
        <v>160.44</v>
      </c>
      <c r="O21" s="327">
        <v>106.96</v>
      </c>
      <c r="P21" s="327">
        <v>267.4</v>
      </c>
      <c r="Q21" s="342">
        <f t="shared" si="0"/>
        <v>23.370000000000005</v>
      </c>
      <c r="R21" s="342">
        <f t="shared" si="0"/>
        <v>3.3500000000000085</v>
      </c>
      <c r="S21" s="342">
        <f t="shared" si="0"/>
        <v>26.720000000000027</v>
      </c>
      <c r="T21" s="1558"/>
      <c r="U21" s="1558"/>
      <c r="V21" s="1558"/>
    </row>
    <row r="22" spans="1:22" ht="31.5" customHeight="1">
      <c r="A22" s="225">
        <v>11</v>
      </c>
      <c r="B22" s="226" t="s">
        <v>776</v>
      </c>
      <c r="C22" s="339">
        <v>2103</v>
      </c>
      <c r="D22" s="340">
        <v>1982</v>
      </c>
      <c r="E22" s="326">
        <v>126.18</v>
      </c>
      <c r="F22" s="326">
        <v>84.12</v>
      </c>
      <c r="G22" s="326">
        <v>210.3</v>
      </c>
      <c r="H22" s="327">
        <v>13.46</v>
      </c>
      <c r="I22" s="341">
        <v>0</v>
      </c>
      <c r="J22" s="341">
        <v>13.46</v>
      </c>
      <c r="K22" s="341">
        <v>127.36</v>
      </c>
      <c r="L22" s="326">
        <v>84.81</v>
      </c>
      <c r="M22" s="341">
        <v>212.17</v>
      </c>
      <c r="N22" s="327">
        <v>118.92</v>
      </c>
      <c r="O22" s="327">
        <v>79.28</v>
      </c>
      <c r="P22" s="327">
        <v>198.2</v>
      </c>
      <c r="Q22" s="342">
        <f t="shared" si="0"/>
        <v>21.89999999999999</v>
      </c>
      <c r="R22" s="342">
        <f t="shared" si="0"/>
        <v>5.530000000000001</v>
      </c>
      <c r="S22" s="342">
        <f t="shared" si="0"/>
        <v>27.430000000000007</v>
      </c>
      <c r="T22" s="1558"/>
      <c r="U22" s="1558"/>
      <c r="V22" s="1558"/>
    </row>
    <row r="23" spans="1:22" ht="31.5" customHeight="1">
      <c r="A23" s="225">
        <v>12</v>
      </c>
      <c r="B23" s="226" t="s">
        <v>777</v>
      </c>
      <c r="C23" s="339">
        <v>2960</v>
      </c>
      <c r="D23" s="340">
        <v>2910</v>
      </c>
      <c r="E23" s="326">
        <v>177.6</v>
      </c>
      <c r="F23" s="326">
        <v>118.4</v>
      </c>
      <c r="G23" s="326">
        <v>296</v>
      </c>
      <c r="H23" s="327">
        <v>19.75</v>
      </c>
      <c r="I23" s="341">
        <v>0</v>
      </c>
      <c r="J23" s="341">
        <v>19.75</v>
      </c>
      <c r="K23" s="341">
        <v>152.23</v>
      </c>
      <c r="L23" s="326">
        <v>101.37</v>
      </c>
      <c r="M23" s="341">
        <v>253.6</v>
      </c>
      <c r="N23" s="327">
        <v>174.6</v>
      </c>
      <c r="O23" s="327">
        <v>116.4</v>
      </c>
      <c r="P23" s="327">
        <v>291</v>
      </c>
      <c r="Q23" s="342">
        <f t="shared" si="0"/>
        <v>-2.6200000000000045</v>
      </c>
      <c r="R23" s="342">
        <f t="shared" si="0"/>
        <v>-15.030000000000001</v>
      </c>
      <c r="S23" s="342">
        <f t="shared" si="0"/>
        <v>-17.649999999999977</v>
      </c>
      <c r="T23" s="1558"/>
      <c r="U23" s="1558"/>
      <c r="V23" s="1558"/>
    </row>
    <row r="24" spans="1:22" ht="31.5" customHeight="1">
      <c r="A24" s="225">
        <v>13</v>
      </c>
      <c r="B24" s="226" t="s">
        <v>778</v>
      </c>
      <c r="C24" s="339">
        <v>3130</v>
      </c>
      <c r="D24" s="340">
        <v>2622</v>
      </c>
      <c r="E24" s="326">
        <v>187.8</v>
      </c>
      <c r="F24" s="326">
        <v>125.2</v>
      </c>
      <c r="G24" s="326">
        <v>313</v>
      </c>
      <c r="H24" s="327">
        <v>17.8</v>
      </c>
      <c r="I24" s="341">
        <v>0</v>
      </c>
      <c r="J24" s="341">
        <v>17.8</v>
      </c>
      <c r="K24" s="341">
        <v>157.22</v>
      </c>
      <c r="L24" s="326">
        <v>104.69</v>
      </c>
      <c r="M24" s="341">
        <v>261.91</v>
      </c>
      <c r="N24" s="327">
        <v>157.32</v>
      </c>
      <c r="O24" s="327">
        <v>104.88</v>
      </c>
      <c r="P24" s="327">
        <v>262.2</v>
      </c>
      <c r="Q24" s="342">
        <f t="shared" si="0"/>
        <v>17.700000000000017</v>
      </c>
      <c r="R24" s="342">
        <f t="shared" si="0"/>
        <v>-0.18999999999999773</v>
      </c>
      <c r="S24" s="342">
        <f t="shared" si="0"/>
        <v>17.510000000000048</v>
      </c>
      <c r="T24" s="1559"/>
      <c r="U24" s="1559"/>
      <c r="V24" s="1559"/>
    </row>
    <row r="25" spans="1:22" s="343" customFormat="1" ht="31.5" customHeight="1">
      <c r="A25" s="1444" t="s">
        <v>779</v>
      </c>
      <c r="B25" s="1444"/>
      <c r="C25" s="1004">
        <f>SUM(C12:C24)</f>
        <v>30489</v>
      </c>
      <c r="D25" s="1004">
        <f>SUM(D12:D24)</f>
        <v>27390</v>
      </c>
      <c r="E25" s="1005">
        <f>SUM(E12:E24)</f>
        <v>1829.3400000000001</v>
      </c>
      <c r="F25" s="1005">
        <f aca="true" t="shared" si="1" ref="F25:S25">SUM(F12:F24)</f>
        <v>1219.5600000000002</v>
      </c>
      <c r="G25" s="1005">
        <f t="shared" si="1"/>
        <v>3048.9</v>
      </c>
      <c r="H25" s="1005">
        <f t="shared" si="1"/>
        <v>185.94000000000003</v>
      </c>
      <c r="I25" s="1005">
        <f t="shared" si="1"/>
        <v>0</v>
      </c>
      <c r="J25" s="1005">
        <f>SUM(J12:J24)</f>
        <v>185.94000000000003</v>
      </c>
      <c r="K25" s="1005">
        <f t="shared" si="1"/>
        <v>1763.98</v>
      </c>
      <c r="L25" s="1005">
        <f t="shared" si="1"/>
        <v>1175.9899999999998</v>
      </c>
      <c r="M25" s="1005">
        <f t="shared" si="1"/>
        <v>2939.97</v>
      </c>
      <c r="N25" s="1005">
        <f>SUM(N12:N24)</f>
        <v>1643.4</v>
      </c>
      <c r="O25" s="1005">
        <f t="shared" si="1"/>
        <v>1095.6</v>
      </c>
      <c r="P25" s="1005">
        <f t="shared" si="1"/>
        <v>2739</v>
      </c>
      <c r="Q25" s="1005">
        <f t="shared" si="1"/>
        <v>306.52</v>
      </c>
      <c r="R25" s="1005">
        <f t="shared" si="1"/>
        <v>80.39000000000001</v>
      </c>
      <c r="S25" s="1005">
        <f t="shared" si="1"/>
        <v>386.9100000000001</v>
      </c>
      <c r="T25" s="1006">
        <v>0</v>
      </c>
      <c r="U25" s="1006">
        <v>0</v>
      </c>
      <c r="V25" s="1006">
        <v>0</v>
      </c>
    </row>
    <row r="26" spans="1:22" ht="23.25" customHeight="1">
      <c r="A26" s="307"/>
      <c r="B26" s="307"/>
      <c r="C26" s="308"/>
      <c r="D26" s="308"/>
      <c r="E26" s="308"/>
      <c r="F26" s="308"/>
      <c r="G26" s="308"/>
      <c r="H26" s="308"/>
      <c r="I26" s="308"/>
      <c r="J26" s="308"/>
      <c r="K26" s="308"/>
      <c r="L26" s="308"/>
      <c r="M26" s="308"/>
      <c r="N26" s="308"/>
      <c r="O26" s="308"/>
      <c r="P26" s="308"/>
      <c r="Q26" s="308"/>
      <c r="R26" s="308"/>
      <c r="S26" s="308"/>
      <c r="T26" s="307"/>
      <c r="U26" s="307"/>
      <c r="V26" s="307"/>
    </row>
    <row r="27" spans="3:21" ht="13.5">
      <c r="C27" s="330"/>
      <c r="D27" s="330"/>
      <c r="E27" s="330"/>
      <c r="F27" s="330"/>
      <c r="G27" s="330"/>
      <c r="H27" s="330"/>
      <c r="I27" s="330"/>
      <c r="J27" s="330"/>
      <c r="K27" s="330"/>
      <c r="L27" s="330"/>
      <c r="M27" s="330"/>
      <c r="N27" s="330"/>
      <c r="O27" s="330"/>
      <c r="P27" s="330"/>
      <c r="Q27" s="330"/>
      <c r="R27" s="330"/>
      <c r="S27" s="330"/>
      <c r="U27" s="346"/>
    </row>
    <row r="28" spans="1:22" ht="57.75" customHeight="1">
      <c r="A28" s="1560" t="s">
        <v>794</v>
      </c>
      <c r="B28" s="1560"/>
      <c r="C28" s="347"/>
      <c r="D28" s="348"/>
      <c r="E28" s="296"/>
      <c r="F28" s="349"/>
      <c r="G28" s="288"/>
      <c r="H28" s="288"/>
      <c r="I28" s="350"/>
      <c r="L28" s="1180"/>
      <c r="M28" s="346"/>
      <c r="Q28" s="1516" t="s">
        <v>741</v>
      </c>
      <c r="R28" s="1516"/>
      <c r="S28" s="1516"/>
      <c r="T28" s="1516"/>
      <c r="U28" s="1516"/>
      <c r="V28" s="1516"/>
    </row>
  </sheetData>
  <sheetProtection/>
  <mergeCells count="25">
    <mergeCell ref="Q1:S1"/>
    <mergeCell ref="A8:C8"/>
    <mergeCell ref="P8:V8"/>
    <mergeCell ref="A3:S3"/>
    <mergeCell ref="A4:S4"/>
    <mergeCell ref="A6:V6"/>
    <mergeCell ref="S7:V7"/>
    <mergeCell ref="A28:B28"/>
    <mergeCell ref="Q28:V28"/>
    <mergeCell ref="T12:T24"/>
    <mergeCell ref="H9:J9"/>
    <mergeCell ref="K9:M9"/>
    <mergeCell ref="T9:T10"/>
    <mergeCell ref="N9:P9"/>
    <mergeCell ref="Q9:S9"/>
    <mergeCell ref="U9:U10"/>
    <mergeCell ref="B9:B10"/>
    <mergeCell ref="V9:V10"/>
    <mergeCell ref="A9:A10"/>
    <mergeCell ref="C9:C10"/>
    <mergeCell ref="U12:U24"/>
    <mergeCell ref="V12:V24"/>
    <mergeCell ref="A25:B25"/>
    <mergeCell ref="D9:D10"/>
    <mergeCell ref="E9:G9"/>
  </mergeCells>
  <printOptions horizontalCentered="1"/>
  <pageMargins left="0.7" right="0.2" top="0.35" bottom="0.2" header="0.2" footer="0.2"/>
  <pageSetup horizontalDpi="600" verticalDpi="600" orientation="landscape" paperSize="9" scale="65" r:id="rId1"/>
  <headerFooter>
    <oddFooter>&amp;C27</oddFooter>
  </headerFooter>
</worksheet>
</file>

<file path=xl/worksheets/sheet28.xml><?xml version="1.0" encoding="utf-8"?>
<worksheet xmlns="http://schemas.openxmlformats.org/spreadsheetml/2006/main" xmlns:r="http://schemas.openxmlformats.org/officeDocument/2006/relationships">
  <sheetPr>
    <tabColor rgb="FFFFFF00"/>
  </sheetPr>
  <dimension ref="A1:Q28"/>
  <sheetViews>
    <sheetView view="pageBreakPreview" zoomScale="85" zoomScaleSheetLayoutView="85" zoomScalePageLayoutView="0" workbookViewId="0" topLeftCell="A16">
      <selection activeCell="F4" sqref="F4"/>
    </sheetView>
  </sheetViews>
  <sheetFormatPr defaultColWidth="9.140625" defaultRowHeight="12.75"/>
  <cols>
    <col min="1" max="1" width="9.140625" style="288" customWidth="1"/>
    <col min="2" max="2" width="19.28125" style="288" customWidth="1"/>
    <col min="3" max="3" width="15.421875" style="332" customWidth="1"/>
    <col min="4" max="4" width="17.8515625" style="288" customWidth="1"/>
    <col min="5" max="5" width="14.421875" style="288" customWidth="1"/>
    <col min="6" max="6" width="15.140625" style="288" customWidth="1"/>
    <col min="7" max="7" width="22.57421875" style="288" customWidth="1"/>
    <col min="8" max="8" width="13.7109375" style="288" customWidth="1"/>
    <col min="9" max="9" width="26.140625" style="288" customWidth="1"/>
    <col min="10" max="10" width="9.140625" style="288" customWidth="1"/>
    <col min="11" max="17" width="0" style="288" hidden="1" customWidth="1"/>
    <col min="18" max="16384" width="9.140625" style="288" customWidth="1"/>
  </cols>
  <sheetData>
    <row r="1" ht="16.5">
      <c r="I1" s="351" t="s">
        <v>55</v>
      </c>
    </row>
    <row r="2" spans="1:9" ht="18.75">
      <c r="A2" s="1007"/>
      <c r="B2" s="1007"/>
      <c r="C2" s="1008"/>
      <c r="D2" s="1574" t="s">
        <v>0</v>
      </c>
      <c r="E2" s="1574"/>
      <c r="F2" s="1574"/>
      <c r="G2" s="1574"/>
      <c r="H2" s="1007"/>
      <c r="I2" s="1007"/>
    </row>
    <row r="3" spans="1:9" ht="20.25">
      <c r="A3" s="1007"/>
      <c r="B3" s="1009"/>
      <c r="C3" s="1575" t="s">
        <v>636</v>
      </c>
      <c r="D3" s="1575"/>
      <c r="E3" s="1575"/>
      <c r="F3" s="1575"/>
      <c r="G3" s="1575"/>
      <c r="H3" s="1575"/>
      <c r="I3" s="1010"/>
    </row>
    <row r="4" spans="1:9" ht="10.5" customHeight="1">
      <c r="A4" s="1007"/>
      <c r="B4" s="1007"/>
      <c r="C4" s="1008"/>
      <c r="D4" s="1007"/>
      <c r="E4" s="1007"/>
      <c r="F4" s="1007"/>
      <c r="G4" s="1007"/>
      <c r="H4" s="1007"/>
      <c r="I4" s="1007"/>
    </row>
    <row r="5" spans="1:9" ht="30.75" customHeight="1">
      <c r="A5" s="1453" t="s">
        <v>834</v>
      </c>
      <c r="B5" s="1453"/>
      <c r="C5" s="1453"/>
      <c r="D5" s="1453"/>
      <c r="E5" s="1453"/>
      <c r="F5" s="1453"/>
      <c r="G5" s="1453"/>
      <c r="H5" s="1453"/>
      <c r="I5" s="1453"/>
    </row>
    <row r="7" ht="0.75" customHeight="1"/>
    <row r="8" spans="1:9" ht="16.5">
      <c r="A8" s="1530" t="s">
        <v>765</v>
      </c>
      <c r="B8" s="1530"/>
      <c r="C8" s="1530"/>
      <c r="D8" s="1530"/>
      <c r="I8" s="397" t="s">
        <v>16</v>
      </c>
    </row>
    <row r="9" spans="4:9" ht="16.5">
      <c r="D9" s="1576" t="s">
        <v>1027</v>
      </c>
      <c r="E9" s="1576"/>
      <c r="F9" s="1576"/>
      <c r="G9" s="1576"/>
      <c r="H9" s="1576"/>
      <c r="I9" s="1576"/>
    </row>
    <row r="10" spans="1:9" ht="44.25" customHeight="1">
      <c r="A10" s="969" t="s">
        <v>2</v>
      </c>
      <c r="B10" s="969" t="s">
        <v>3</v>
      </c>
      <c r="C10" s="1011" t="s">
        <v>702</v>
      </c>
      <c r="D10" s="1011" t="s">
        <v>835</v>
      </c>
      <c r="E10" s="1011" t="s">
        <v>101</v>
      </c>
      <c r="F10" s="935" t="s">
        <v>187</v>
      </c>
      <c r="G10" s="1011" t="s">
        <v>827</v>
      </c>
      <c r="H10" s="1011" t="s">
        <v>133</v>
      </c>
      <c r="I10" s="1011" t="s">
        <v>836</v>
      </c>
    </row>
    <row r="11" spans="1:9" s="356" customFormat="1" ht="15.75" customHeight="1">
      <c r="A11" s="354">
        <v>1</v>
      </c>
      <c r="B11" s="354">
        <v>2</v>
      </c>
      <c r="C11" s="355">
        <v>3</v>
      </c>
      <c r="D11" s="354">
        <v>4</v>
      </c>
      <c r="E11" s="354">
        <v>5</v>
      </c>
      <c r="F11" s="354">
        <v>6</v>
      </c>
      <c r="G11" s="354">
        <v>7</v>
      </c>
      <c r="H11" s="354">
        <v>8</v>
      </c>
      <c r="I11" s="354">
        <v>9</v>
      </c>
    </row>
    <row r="12" spans="1:17" ht="27.75" customHeight="1">
      <c r="A12" s="225">
        <v>1</v>
      </c>
      <c r="B12" s="226" t="s">
        <v>766</v>
      </c>
      <c r="C12" s="357">
        <v>60.94</v>
      </c>
      <c r="D12" s="342">
        <v>0</v>
      </c>
      <c r="E12" s="342">
        <v>60.94</v>
      </c>
      <c r="F12" s="342">
        <v>0</v>
      </c>
      <c r="G12" s="358">
        <v>0.015</v>
      </c>
      <c r="H12" s="342">
        <v>59.427465</v>
      </c>
      <c r="I12" s="359">
        <v>1.5125349999999997</v>
      </c>
      <c r="K12" s="349">
        <f>'T5_PLAN_vs_PRFM'!D12</f>
        <v>107216</v>
      </c>
      <c r="L12" s="349">
        <f>'T5A_PLAN_vs_PRFM'!D12</f>
        <v>60571</v>
      </c>
      <c r="M12" s="288">
        <f>'T5B_PLAN_vs_PRFM'!D11</f>
        <v>0</v>
      </c>
      <c r="N12" s="288">
        <f>K12*220*0.0001</f>
        <v>2358.752</v>
      </c>
      <c r="O12" s="288">
        <f>L12*220*0.00015</f>
        <v>1998.8429999999998</v>
      </c>
      <c r="P12" s="288">
        <f>M12*302*0.00015</f>
        <v>0</v>
      </c>
      <c r="Q12" s="288">
        <f>N12+O12+P12</f>
        <v>4357.594999999999</v>
      </c>
    </row>
    <row r="13" spans="1:17" ht="27.75" customHeight="1">
      <c r="A13" s="225">
        <v>2</v>
      </c>
      <c r="B13" s="226" t="s">
        <v>767</v>
      </c>
      <c r="C13" s="357">
        <v>45.510000000000005</v>
      </c>
      <c r="D13" s="342">
        <v>0</v>
      </c>
      <c r="E13" s="342">
        <v>45.510000000000005</v>
      </c>
      <c r="F13" s="342">
        <v>0</v>
      </c>
      <c r="G13" s="358">
        <v>0.015</v>
      </c>
      <c r="H13" s="342">
        <v>45.777555</v>
      </c>
      <c r="I13" s="359">
        <v>-0.26755499999999444</v>
      </c>
      <c r="K13" s="349">
        <f>'T5_PLAN_vs_PRFM'!D13</f>
        <v>78808</v>
      </c>
      <c r="L13" s="349">
        <f>'T5A_PLAN_vs_PRFM'!D13</f>
        <v>45808</v>
      </c>
      <c r="M13" s="288">
        <f>'T5B_PLAN_vs_PRFM'!D12</f>
        <v>0</v>
      </c>
      <c r="N13" s="288">
        <f aca="true" t="shared" si="0" ref="N13:N24">K13*220*0.0001</f>
        <v>1733.776</v>
      </c>
      <c r="O13" s="288">
        <f aca="true" t="shared" si="1" ref="O13:O24">L13*220*0.00015</f>
        <v>1511.6639999999998</v>
      </c>
      <c r="P13" s="288">
        <f aca="true" t="shared" si="2" ref="P13:P24">M13*302*0.00015</f>
        <v>0</v>
      </c>
      <c r="Q13" s="288">
        <f aca="true" t="shared" si="3" ref="Q13:Q24">N13+O13+P13</f>
        <v>3245.4399999999996</v>
      </c>
    </row>
    <row r="14" spans="1:17" ht="27.75" customHeight="1">
      <c r="A14" s="225">
        <v>3</v>
      </c>
      <c r="B14" s="226" t="s">
        <v>768</v>
      </c>
      <c r="C14" s="357">
        <v>61.459999999999994</v>
      </c>
      <c r="D14" s="342">
        <v>0</v>
      </c>
      <c r="E14" s="342">
        <v>61.459999999999994</v>
      </c>
      <c r="F14" s="342">
        <v>0</v>
      </c>
      <c r="G14" s="358">
        <v>0.015</v>
      </c>
      <c r="H14" s="342">
        <v>65.52345</v>
      </c>
      <c r="I14" s="359">
        <v>-4.063450000000003</v>
      </c>
      <c r="K14" s="349">
        <f>'T5_PLAN_vs_PRFM'!D14</f>
        <v>112838</v>
      </c>
      <c r="L14" s="349">
        <f>'T5A_PLAN_vs_PRFM'!D14</f>
        <v>54648</v>
      </c>
      <c r="M14" s="288">
        <f>'T5B_PLAN_vs_PRFM'!D13</f>
        <v>0</v>
      </c>
      <c r="N14" s="288">
        <f t="shared" si="0"/>
        <v>2482.436</v>
      </c>
      <c r="O14" s="288">
        <f t="shared" si="1"/>
        <v>1803.3839999999998</v>
      </c>
      <c r="P14" s="288">
        <f t="shared" si="2"/>
        <v>0</v>
      </c>
      <c r="Q14" s="288">
        <f t="shared" si="3"/>
        <v>4285.82</v>
      </c>
    </row>
    <row r="15" spans="1:17" ht="27.75" customHeight="1">
      <c r="A15" s="225">
        <v>4</v>
      </c>
      <c r="B15" s="226" t="s">
        <v>769</v>
      </c>
      <c r="C15" s="357">
        <v>96.57000000000001</v>
      </c>
      <c r="D15" s="342">
        <v>0</v>
      </c>
      <c r="E15" s="342">
        <v>96.57000000000001</v>
      </c>
      <c r="F15" s="342">
        <v>0</v>
      </c>
      <c r="G15" s="358">
        <v>0.015</v>
      </c>
      <c r="H15" s="342">
        <v>90.3882</v>
      </c>
      <c r="I15" s="359">
        <v>6.18180000000001</v>
      </c>
      <c r="K15" s="349">
        <f>'T5_PLAN_vs_PRFM'!D15</f>
        <v>144900</v>
      </c>
      <c r="L15" s="349">
        <f>'T5A_PLAN_vs_PRFM'!D15</f>
        <v>120014</v>
      </c>
      <c r="M15" s="288">
        <f>'T5B_PLAN_vs_PRFM'!D14</f>
        <v>0</v>
      </c>
      <c r="N15" s="288">
        <f t="shared" si="0"/>
        <v>3187.8</v>
      </c>
      <c r="O15" s="288">
        <f t="shared" si="1"/>
        <v>3960.4619999999995</v>
      </c>
      <c r="P15" s="288">
        <f t="shared" si="2"/>
        <v>0</v>
      </c>
      <c r="Q15" s="288">
        <f t="shared" si="3"/>
        <v>7148.262</v>
      </c>
    </row>
    <row r="16" spans="1:17" ht="27.75" customHeight="1">
      <c r="A16" s="225">
        <v>5</v>
      </c>
      <c r="B16" s="226" t="s">
        <v>770</v>
      </c>
      <c r="C16" s="357">
        <v>69.93</v>
      </c>
      <c r="D16" s="342">
        <v>0</v>
      </c>
      <c r="E16" s="342">
        <v>69.93</v>
      </c>
      <c r="F16" s="342">
        <v>0</v>
      </c>
      <c r="G16" s="358">
        <v>0.015</v>
      </c>
      <c r="H16" s="342">
        <v>69.72869999999999</v>
      </c>
      <c r="I16" s="359">
        <v>0.20130000000001758</v>
      </c>
      <c r="K16" s="349">
        <f>'T5_PLAN_vs_PRFM'!D16</f>
        <v>118165</v>
      </c>
      <c r="L16" s="349">
        <f>'T5A_PLAN_vs_PRFM'!D16</f>
        <v>72559</v>
      </c>
      <c r="M16" s="288">
        <f>'T5B_PLAN_vs_PRFM'!D15</f>
        <v>1005</v>
      </c>
      <c r="N16" s="288">
        <f t="shared" si="0"/>
        <v>2599.63</v>
      </c>
      <c r="O16" s="288">
        <f t="shared" si="1"/>
        <v>2394.4469999999997</v>
      </c>
      <c r="P16" s="288">
        <f t="shared" si="2"/>
        <v>45.5265</v>
      </c>
      <c r="Q16" s="288">
        <f t="shared" si="3"/>
        <v>5039.603499999999</v>
      </c>
    </row>
    <row r="17" spans="1:17" ht="27.75" customHeight="1">
      <c r="A17" s="225">
        <v>6</v>
      </c>
      <c r="B17" s="226" t="s">
        <v>771</v>
      </c>
      <c r="C17" s="357">
        <v>66.21</v>
      </c>
      <c r="D17" s="342">
        <v>0</v>
      </c>
      <c r="E17" s="342">
        <v>66.21</v>
      </c>
      <c r="F17" s="342">
        <v>0</v>
      </c>
      <c r="G17" s="358">
        <v>0.015</v>
      </c>
      <c r="H17" s="342">
        <v>59.223524999999995</v>
      </c>
      <c r="I17" s="359">
        <v>6.986474999999999</v>
      </c>
      <c r="K17" s="349">
        <f>'T5_PLAN_vs_PRFM'!D17</f>
        <v>92753</v>
      </c>
      <c r="L17" s="349">
        <f>'T5A_PLAN_vs_PRFM'!D17</f>
        <v>89035</v>
      </c>
      <c r="M17" s="288">
        <f>'T5B_PLAN_vs_PRFM'!D16</f>
        <v>110</v>
      </c>
      <c r="N17" s="288">
        <f t="shared" si="0"/>
        <v>2040.566</v>
      </c>
      <c r="O17" s="288">
        <f t="shared" si="1"/>
        <v>2938.1549999999997</v>
      </c>
      <c r="P17" s="288">
        <f t="shared" si="2"/>
        <v>4.983</v>
      </c>
      <c r="Q17" s="288">
        <f t="shared" si="3"/>
        <v>4983.704</v>
      </c>
    </row>
    <row r="18" spans="1:17" ht="27.75" customHeight="1">
      <c r="A18" s="225">
        <v>7</v>
      </c>
      <c r="B18" s="226" t="s">
        <v>772</v>
      </c>
      <c r="C18" s="357">
        <v>90.80000000000001</v>
      </c>
      <c r="D18" s="342">
        <v>0</v>
      </c>
      <c r="E18" s="342">
        <v>90.80000000000001</v>
      </c>
      <c r="F18" s="342">
        <v>0</v>
      </c>
      <c r="G18" s="358">
        <v>0.015</v>
      </c>
      <c r="H18" s="342">
        <v>86.6529</v>
      </c>
      <c r="I18" s="359">
        <v>4.147100000000009</v>
      </c>
      <c r="K18" s="349">
        <f>'T5_PLAN_vs_PRFM'!D18</f>
        <v>155054</v>
      </c>
      <c r="L18" s="349">
        <f>'T5A_PLAN_vs_PRFM'!D18</f>
        <v>93022</v>
      </c>
      <c r="M18" s="288">
        <f>'T5B_PLAN_vs_PRFM'!D17</f>
        <v>2200</v>
      </c>
      <c r="N18" s="288">
        <f t="shared" si="0"/>
        <v>3411.188</v>
      </c>
      <c r="O18" s="288">
        <f t="shared" si="1"/>
        <v>3069.7259999999997</v>
      </c>
      <c r="P18" s="288">
        <f t="shared" si="2"/>
        <v>99.66</v>
      </c>
      <c r="Q18" s="288">
        <f t="shared" si="3"/>
        <v>6580.574</v>
      </c>
    </row>
    <row r="19" spans="1:17" ht="27.75" customHeight="1">
      <c r="A19" s="225">
        <v>8</v>
      </c>
      <c r="B19" s="226" t="s">
        <v>773</v>
      </c>
      <c r="C19" s="357">
        <v>64.46</v>
      </c>
      <c r="D19" s="342">
        <v>0</v>
      </c>
      <c r="E19" s="342">
        <v>64.46</v>
      </c>
      <c r="F19" s="342">
        <v>0</v>
      </c>
      <c r="G19" s="358">
        <v>0.015</v>
      </c>
      <c r="H19" s="342">
        <v>71.495445</v>
      </c>
      <c r="I19" s="359">
        <v>-7.03544500000001</v>
      </c>
      <c r="K19" s="349">
        <f>'T5_PLAN_vs_PRFM'!D19</f>
        <v>121142</v>
      </c>
      <c r="L19" s="349">
        <f>'T5A_PLAN_vs_PRFM'!D19</f>
        <v>53628</v>
      </c>
      <c r="M19" s="288">
        <f>'T5B_PLAN_vs_PRFM'!D18</f>
        <v>0</v>
      </c>
      <c r="N19" s="288">
        <f t="shared" si="0"/>
        <v>2665.1240000000003</v>
      </c>
      <c r="O19" s="288">
        <f t="shared" si="1"/>
        <v>1769.724</v>
      </c>
      <c r="P19" s="288">
        <f t="shared" si="2"/>
        <v>0</v>
      </c>
      <c r="Q19" s="288">
        <f t="shared" si="3"/>
        <v>4434.848</v>
      </c>
    </row>
    <row r="20" spans="1:17" ht="27.75" customHeight="1">
      <c r="A20" s="225">
        <v>9</v>
      </c>
      <c r="B20" s="226" t="s">
        <v>774</v>
      </c>
      <c r="C20" s="357">
        <v>54.35</v>
      </c>
      <c r="D20" s="342">
        <v>0</v>
      </c>
      <c r="E20" s="342">
        <v>54.35</v>
      </c>
      <c r="F20" s="342">
        <v>0</v>
      </c>
      <c r="G20" s="358">
        <v>0.015</v>
      </c>
      <c r="H20" s="342">
        <v>56.500544999999995</v>
      </c>
      <c r="I20" s="359">
        <v>-2.150544999999994</v>
      </c>
      <c r="K20" s="349">
        <f>'T5_PLAN_vs_PRFM'!D20</f>
        <v>97034</v>
      </c>
      <c r="L20" s="349">
        <f>'T5A_PLAN_vs_PRFM'!D20</f>
        <v>50723</v>
      </c>
      <c r="M20" s="288">
        <f>'T5B_PLAN_vs_PRFM'!D19</f>
        <v>630</v>
      </c>
      <c r="N20" s="288">
        <f t="shared" si="0"/>
        <v>2134.748</v>
      </c>
      <c r="O20" s="288">
        <f t="shared" si="1"/>
        <v>1673.859</v>
      </c>
      <c r="P20" s="288">
        <f t="shared" si="2"/>
        <v>28.538999999999998</v>
      </c>
      <c r="Q20" s="288">
        <f t="shared" si="3"/>
        <v>3837.146</v>
      </c>
    </row>
    <row r="21" spans="1:17" ht="27.75" customHeight="1">
      <c r="A21" s="225">
        <v>10</v>
      </c>
      <c r="B21" s="226" t="s">
        <v>775</v>
      </c>
      <c r="C21" s="357">
        <v>78.59</v>
      </c>
      <c r="D21" s="342">
        <v>0</v>
      </c>
      <c r="E21" s="342">
        <v>78.59</v>
      </c>
      <c r="F21" s="342">
        <v>0</v>
      </c>
      <c r="G21" s="358">
        <v>0.015</v>
      </c>
      <c r="H21" s="342">
        <v>80.53076999999999</v>
      </c>
      <c r="I21" s="359">
        <v>-1.9407699999999863</v>
      </c>
      <c r="K21" s="349">
        <f>'T5_PLAN_vs_PRFM'!D21</f>
        <v>136565</v>
      </c>
      <c r="L21" s="349">
        <f>'T5A_PLAN_vs_PRFM'!D21</f>
        <v>78223</v>
      </c>
      <c r="M21" s="288">
        <f>'T5B_PLAN_vs_PRFM'!D20</f>
        <v>0</v>
      </c>
      <c r="N21" s="288">
        <f t="shared" si="0"/>
        <v>3004.4300000000003</v>
      </c>
      <c r="O21" s="288">
        <f t="shared" si="1"/>
        <v>2581.359</v>
      </c>
      <c r="P21" s="288">
        <f t="shared" si="2"/>
        <v>0</v>
      </c>
      <c r="Q21" s="288">
        <f t="shared" si="3"/>
        <v>5585.789000000001</v>
      </c>
    </row>
    <row r="22" spans="1:17" ht="27.75" customHeight="1">
      <c r="A22" s="225">
        <v>11</v>
      </c>
      <c r="B22" s="226" t="s">
        <v>776</v>
      </c>
      <c r="C22" s="357">
        <v>63.480000000000004</v>
      </c>
      <c r="D22" s="342">
        <v>0</v>
      </c>
      <c r="E22" s="342">
        <v>63.480000000000004</v>
      </c>
      <c r="F22" s="342">
        <v>0</v>
      </c>
      <c r="G22" s="358">
        <v>0.015</v>
      </c>
      <c r="H22" s="342">
        <v>60.48721499999999</v>
      </c>
      <c r="I22" s="359">
        <v>2.992785000000012</v>
      </c>
      <c r="K22" s="349">
        <f>'T5_PLAN_vs_PRFM'!D22</f>
        <v>113240</v>
      </c>
      <c r="L22" s="349">
        <f>'T5A_PLAN_vs_PRFM'!D22</f>
        <v>62044</v>
      </c>
      <c r="M22" s="288">
        <f>'T5B_PLAN_vs_PRFM'!D21</f>
        <v>0</v>
      </c>
      <c r="N22" s="288">
        <f t="shared" si="0"/>
        <v>2491.28</v>
      </c>
      <c r="O22" s="288">
        <f t="shared" si="1"/>
        <v>2047.4519999999998</v>
      </c>
      <c r="P22" s="288">
        <f t="shared" si="2"/>
        <v>0</v>
      </c>
      <c r="Q22" s="288">
        <f t="shared" si="3"/>
        <v>4538.732</v>
      </c>
    </row>
    <row r="23" spans="1:17" ht="27.75" customHeight="1">
      <c r="A23" s="225">
        <v>12</v>
      </c>
      <c r="B23" s="226" t="s">
        <v>777</v>
      </c>
      <c r="C23" s="357">
        <v>74.93</v>
      </c>
      <c r="D23" s="342">
        <v>0</v>
      </c>
      <c r="E23" s="342">
        <v>74.93</v>
      </c>
      <c r="F23" s="342">
        <v>0</v>
      </c>
      <c r="G23" s="358">
        <v>0.015</v>
      </c>
      <c r="H23" s="342">
        <v>77.100345</v>
      </c>
      <c r="I23" s="359">
        <v>-2.1703449999999975</v>
      </c>
      <c r="K23" s="349">
        <f>'T5_PLAN_vs_PRFM'!D23</f>
        <v>122820</v>
      </c>
      <c r="L23" s="349">
        <f>'T5A_PLAN_vs_PRFM'!D23</f>
        <v>80199</v>
      </c>
      <c r="M23" s="288">
        <f>'T5B_PLAN_vs_PRFM'!D22</f>
        <v>0</v>
      </c>
      <c r="N23" s="288">
        <f t="shared" si="0"/>
        <v>2702.04</v>
      </c>
      <c r="O23" s="288">
        <f t="shared" si="1"/>
        <v>2646.5669999999996</v>
      </c>
      <c r="P23" s="288">
        <f t="shared" si="2"/>
        <v>0</v>
      </c>
      <c r="Q23" s="288">
        <f t="shared" si="3"/>
        <v>5348.607</v>
      </c>
    </row>
    <row r="24" spans="1:17" ht="27.75" customHeight="1">
      <c r="A24" s="225">
        <v>13</v>
      </c>
      <c r="B24" s="226" t="s">
        <v>778</v>
      </c>
      <c r="C24" s="357">
        <v>95.05</v>
      </c>
      <c r="D24" s="342">
        <v>0</v>
      </c>
      <c r="E24" s="360">
        <v>95.05</v>
      </c>
      <c r="F24" s="342">
        <v>0</v>
      </c>
      <c r="G24" s="358">
        <v>0.015</v>
      </c>
      <c r="H24" s="342">
        <v>99.446895</v>
      </c>
      <c r="I24" s="359">
        <v>-4.396895000000001</v>
      </c>
      <c r="K24" s="349">
        <f>'T5_PLAN_vs_PRFM'!D24</f>
        <v>169465</v>
      </c>
      <c r="L24" s="349">
        <f>'T5A_PLAN_vs_PRFM'!D24</f>
        <v>89526</v>
      </c>
      <c r="M24" s="288">
        <f>'T5B_PLAN_vs_PRFM'!D23</f>
        <v>205</v>
      </c>
      <c r="N24" s="288">
        <f t="shared" si="0"/>
        <v>3728.23</v>
      </c>
      <c r="O24" s="288">
        <f t="shared" si="1"/>
        <v>2954.3579999999997</v>
      </c>
      <c r="P24" s="288">
        <f t="shared" si="2"/>
        <v>9.286499999999998</v>
      </c>
      <c r="Q24" s="288">
        <f t="shared" si="3"/>
        <v>6691.8745</v>
      </c>
    </row>
    <row r="25" spans="1:9" s="289" customFormat="1" ht="27.75" customHeight="1">
      <c r="A25" s="1445" t="s">
        <v>779</v>
      </c>
      <c r="B25" s="1447"/>
      <c r="C25" s="997">
        <f>SUM(C12:C24)</f>
        <v>922.28</v>
      </c>
      <c r="D25" s="997">
        <f aca="true" t="shared" si="4" ref="D25:I25">SUM(D12:D24)</f>
        <v>0</v>
      </c>
      <c r="E25" s="997">
        <f t="shared" si="4"/>
        <v>922.28</v>
      </c>
      <c r="F25" s="997">
        <f t="shared" si="4"/>
        <v>0</v>
      </c>
      <c r="G25" s="1012">
        <f>750/100000</f>
        <v>0.0075</v>
      </c>
      <c r="H25" s="997">
        <f t="shared" si="4"/>
        <v>922.2830099999999</v>
      </c>
      <c r="I25" s="1013">
        <f t="shared" si="4"/>
        <v>-0.003009999999939339</v>
      </c>
    </row>
    <row r="26" spans="1:9" ht="16.5">
      <c r="A26" s="307"/>
      <c r="B26" s="307"/>
      <c r="C26" s="308"/>
      <c r="D26" s="308"/>
      <c r="E26" s="307"/>
      <c r="F26" s="307"/>
      <c r="G26" s="307"/>
      <c r="H26" s="307"/>
      <c r="I26" s="307"/>
    </row>
    <row r="27" spans="3:9" ht="16.5">
      <c r="C27" s="361"/>
      <c r="E27" s="292"/>
      <c r="F27" s="292"/>
      <c r="G27" s="292"/>
      <c r="H27" s="362"/>
      <c r="I27" s="362"/>
    </row>
    <row r="28" spans="1:9" ht="69" customHeight="1">
      <c r="A28" s="1560" t="s">
        <v>794</v>
      </c>
      <c r="B28" s="1560"/>
      <c r="C28" s="361"/>
      <c r="D28" s="296"/>
      <c r="E28" s="296"/>
      <c r="F28" s="296"/>
      <c r="H28" s="1516" t="s">
        <v>741</v>
      </c>
      <c r="I28" s="1516"/>
    </row>
  </sheetData>
  <sheetProtection/>
  <mergeCells count="8">
    <mergeCell ref="A28:B28"/>
    <mergeCell ref="H28:I28"/>
    <mergeCell ref="D2:G2"/>
    <mergeCell ref="C3:H3"/>
    <mergeCell ref="A5:I5"/>
    <mergeCell ref="A8:D8"/>
    <mergeCell ref="D9:I9"/>
    <mergeCell ref="A25:B25"/>
  </mergeCells>
  <printOptions horizontalCentered="1"/>
  <pageMargins left="0.7" right="0.2" top="0.4" bottom="0.25" header="0.2" footer="0.2"/>
  <pageSetup horizontalDpi="600" verticalDpi="600" orientation="landscape" paperSize="9" scale="80" r:id="rId1"/>
  <headerFooter>
    <oddFooter>&amp;C28</oddFooter>
  </headerFooter>
</worksheet>
</file>

<file path=xl/worksheets/sheet29.xml><?xml version="1.0" encoding="utf-8"?>
<worksheet xmlns="http://schemas.openxmlformats.org/spreadsheetml/2006/main" xmlns:r="http://schemas.openxmlformats.org/officeDocument/2006/relationships">
  <sheetPr>
    <tabColor rgb="FFFFFF00"/>
  </sheetPr>
  <dimension ref="A1:J31"/>
  <sheetViews>
    <sheetView view="pageBreakPreview" zoomScale="130" zoomScaleSheetLayoutView="130" zoomScalePageLayoutView="0" workbookViewId="0" topLeftCell="A14">
      <selection activeCell="A4" sqref="A4:H4"/>
    </sheetView>
  </sheetViews>
  <sheetFormatPr defaultColWidth="9.140625" defaultRowHeight="12.75"/>
  <cols>
    <col min="1" max="1" width="7.421875" style="286" customWidth="1"/>
    <col min="2" max="2" width="37.8515625" style="286" customWidth="1"/>
    <col min="3" max="3" width="12.28125" style="286" customWidth="1"/>
    <col min="4" max="4" width="14.140625" style="286" customWidth="1"/>
    <col min="5" max="5" width="15.140625" style="693" customWidth="1"/>
    <col min="6" max="6" width="14.57421875" style="286" customWidth="1"/>
    <col min="7" max="7" width="12.57421875" style="286" customWidth="1"/>
    <col min="8" max="8" width="22.8515625" style="286" customWidth="1"/>
    <col min="9" max="16384" width="9.140625" style="286" customWidth="1"/>
  </cols>
  <sheetData>
    <row r="1" spans="4:8" s="126" customFormat="1" ht="15">
      <c r="D1" s="282"/>
      <c r="E1" s="298"/>
      <c r="F1" s="282"/>
      <c r="G1" s="286"/>
      <c r="H1" s="363" t="s">
        <v>56</v>
      </c>
    </row>
    <row r="2" spans="1:8" s="126" customFormat="1" ht="15">
      <c r="A2" s="1382" t="s">
        <v>0</v>
      </c>
      <c r="B2" s="1382"/>
      <c r="C2" s="1382"/>
      <c r="D2" s="1382"/>
      <c r="E2" s="1382"/>
      <c r="F2" s="1382"/>
      <c r="G2" s="1382"/>
      <c r="H2" s="1382"/>
    </row>
    <row r="3" spans="1:8" s="126" customFormat="1" ht="20.25">
      <c r="A3" s="1377" t="s">
        <v>636</v>
      </c>
      <c r="B3" s="1377"/>
      <c r="C3" s="1377"/>
      <c r="D3" s="1377"/>
      <c r="E3" s="1377"/>
      <c r="F3" s="1377"/>
      <c r="G3" s="1377"/>
      <c r="H3" s="1377"/>
    </row>
    <row r="4" spans="1:8" ht="19.5" customHeight="1">
      <c r="A4" s="1383" t="s">
        <v>838</v>
      </c>
      <c r="B4" s="1382"/>
      <c r="C4" s="1382"/>
      <c r="D4" s="1382"/>
      <c r="E4" s="1382"/>
      <c r="F4" s="1382"/>
      <c r="G4" s="1382"/>
      <c r="H4" s="1382"/>
    </row>
    <row r="6" spans="1:8" s="364" customFormat="1" ht="15.75" customHeight="1" hidden="1">
      <c r="A6" s="286"/>
      <c r="B6" s="286"/>
      <c r="C6" s="286"/>
      <c r="D6" s="286"/>
      <c r="E6" s="693"/>
      <c r="F6" s="286"/>
      <c r="G6" s="286"/>
      <c r="H6" s="286"/>
    </row>
    <row r="7" spans="1:8" s="364" customFormat="1" ht="15.75">
      <c r="A7" s="365"/>
      <c r="B7" s="365"/>
      <c r="C7" s="286"/>
      <c r="D7" s="286"/>
      <c r="E7" s="693"/>
      <c r="F7" s="286"/>
      <c r="G7" s="286"/>
      <c r="H7" s="300" t="s">
        <v>20</v>
      </c>
    </row>
    <row r="8" spans="1:8" s="364" customFormat="1" ht="15.75">
      <c r="A8" s="366" t="s">
        <v>765</v>
      </c>
      <c r="B8" s="286"/>
      <c r="C8" s="286"/>
      <c r="D8" s="367"/>
      <c r="E8" s="697"/>
      <c r="F8" s="1577" t="s">
        <v>1027</v>
      </c>
      <c r="G8" s="1577"/>
      <c r="H8" s="1577"/>
    </row>
    <row r="9" spans="1:8" s="368" customFormat="1" ht="60.75" customHeight="1">
      <c r="A9" s="993" t="s">
        <v>849</v>
      </c>
      <c r="B9" s="935" t="s">
        <v>21</v>
      </c>
      <c r="C9" s="935" t="s">
        <v>704</v>
      </c>
      <c r="D9" s="935" t="s">
        <v>816</v>
      </c>
      <c r="E9" s="935" t="s">
        <v>186</v>
      </c>
      <c r="F9" s="935" t="s">
        <v>187</v>
      </c>
      <c r="G9" s="935" t="s">
        <v>62</v>
      </c>
      <c r="H9" s="935" t="s">
        <v>837</v>
      </c>
    </row>
    <row r="10" spans="1:8" s="368" customFormat="1" ht="14.25" customHeight="1">
      <c r="A10" s="130">
        <v>1</v>
      </c>
      <c r="B10" s="130">
        <v>2</v>
      </c>
      <c r="C10" s="130">
        <v>3</v>
      </c>
      <c r="D10" s="130">
        <v>4</v>
      </c>
      <c r="E10" s="159">
        <v>5</v>
      </c>
      <c r="F10" s="130">
        <v>6</v>
      </c>
      <c r="G10" s="130">
        <v>7</v>
      </c>
      <c r="H10" s="130">
        <v>8</v>
      </c>
    </row>
    <row r="11" spans="1:8" s="375" customFormat="1" ht="16.5" customHeight="1">
      <c r="A11" s="369" t="s">
        <v>22</v>
      </c>
      <c r="B11" s="370" t="s">
        <v>23</v>
      </c>
      <c r="C11" s="371"/>
      <c r="D11" s="372"/>
      <c r="E11" s="371"/>
      <c r="F11" s="373"/>
      <c r="G11" s="373"/>
      <c r="H11" s="374"/>
    </row>
    <row r="12" spans="1:8" s="375" customFormat="1" ht="20.25" customHeight="1">
      <c r="A12" s="376"/>
      <c r="B12" s="377" t="s">
        <v>839</v>
      </c>
      <c r="C12" s="373">
        <v>61</v>
      </c>
      <c r="D12" s="378"/>
      <c r="E12" s="372">
        <v>61</v>
      </c>
      <c r="F12" s="373"/>
      <c r="G12" s="373">
        <v>61</v>
      </c>
      <c r="H12" s="374">
        <v>0</v>
      </c>
    </row>
    <row r="13" spans="1:8" s="375" customFormat="1" ht="17.25" customHeight="1">
      <c r="A13" s="376"/>
      <c r="B13" s="377" t="s">
        <v>840</v>
      </c>
      <c r="C13" s="373">
        <v>150</v>
      </c>
      <c r="D13" s="378"/>
      <c r="E13" s="372">
        <v>150</v>
      </c>
      <c r="F13" s="373"/>
      <c r="G13" s="373">
        <v>150</v>
      </c>
      <c r="H13" s="374">
        <v>0</v>
      </c>
    </row>
    <row r="14" spans="1:10" s="381" customFormat="1" ht="33.75" customHeight="1">
      <c r="A14" s="146"/>
      <c r="B14" s="379" t="s">
        <v>841</v>
      </c>
      <c r="C14" s="373">
        <v>137.82</v>
      </c>
      <c r="D14" s="380"/>
      <c r="E14" s="372">
        <v>137.82</v>
      </c>
      <c r="F14" s="373"/>
      <c r="G14" s="373">
        <v>137.82</v>
      </c>
      <c r="H14" s="374">
        <v>0</v>
      </c>
      <c r="J14" s="1197"/>
    </row>
    <row r="15" spans="1:8" s="385" customFormat="1" ht="15">
      <c r="A15" s="129"/>
      <c r="B15" s="129" t="s">
        <v>24</v>
      </c>
      <c r="C15" s="382">
        <f>C12+C13+C14</f>
        <v>348.82</v>
      </c>
      <c r="D15" s="383">
        <v>0</v>
      </c>
      <c r="E15" s="372">
        <f>C15</f>
        <v>348.82</v>
      </c>
      <c r="F15" s="382">
        <v>0</v>
      </c>
      <c r="G15" s="373">
        <f>E15</f>
        <v>348.82</v>
      </c>
      <c r="H15" s="383">
        <v>0</v>
      </c>
    </row>
    <row r="16" spans="1:8" s="381" customFormat="1" ht="40.5" customHeight="1">
      <c r="A16" s="150" t="s">
        <v>25</v>
      </c>
      <c r="B16" s="314" t="s">
        <v>185</v>
      </c>
      <c r="C16" s="386"/>
      <c r="D16" s="387"/>
      <c r="E16" s="387"/>
      <c r="F16" s="373"/>
      <c r="G16" s="386"/>
      <c r="H16" s="388"/>
    </row>
    <row r="17" spans="1:8" s="375" customFormat="1" ht="21.75" customHeight="1">
      <c r="A17" s="389"/>
      <c r="B17" s="390" t="s">
        <v>842</v>
      </c>
      <c r="C17" s="386">
        <v>47.95</v>
      </c>
      <c r="D17" s="387"/>
      <c r="E17" s="387">
        <v>47.95</v>
      </c>
      <c r="F17" s="386"/>
      <c r="G17" s="373">
        <v>47.95</v>
      </c>
      <c r="H17" s="374">
        <v>0</v>
      </c>
    </row>
    <row r="18" spans="1:8" s="375" customFormat="1" ht="21.75" customHeight="1">
      <c r="A18" s="389"/>
      <c r="B18" s="392" t="s">
        <v>843</v>
      </c>
      <c r="C18" s="386">
        <v>65</v>
      </c>
      <c r="D18" s="387"/>
      <c r="E18" s="387">
        <v>65</v>
      </c>
      <c r="F18" s="386"/>
      <c r="G18" s="373">
        <v>65</v>
      </c>
      <c r="H18" s="374">
        <v>0</v>
      </c>
    </row>
    <row r="19" spans="1:8" s="393" customFormat="1" ht="21.75" customHeight="1">
      <c r="A19" s="389"/>
      <c r="B19" s="392" t="s">
        <v>844</v>
      </c>
      <c r="C19" s="386">
        <v>215.87</v>
      </c>
      <c r="D19" s="387"/>
      <c r="E19" s="387">
        <v>215.87</v>
      </c>
      <c r="F19" s="386"/>
      <c r="G19" s="373">
        <v>215.87</v>
      </c>
      <c r="H19" s="374">
        <f>D19+E19-G19</f>
        <v>0</v>
      </c>
    </row>
    <row r="20" spans="1:8" s="394" customFormat="1" ht="21.75" customHeight="1">
      <c r="A20" s="173"/>
      <c r="B20" s="392" t="s">
        <v>845</v>
      </c>
      <c r="C20" s="386"/>
      <c r="D20" s="387"/>
      <c r="E20" s="387"/>
      <c r="F20" s="386"/>
      <c r="G20" s="391"/>
      <c r="H20" s="374">
        <v>0</v>
      </c>
    </row>
    <row r="21" spans="1:8" s="381" customFormat="1" ht="21.75" customHeight="1">
      <c r="A21" s="173"/>
      <c r="B21" s="392" t="s">
        <v>846</v>
      </c>
      <c r="C21" s="386"/>
      <c r="D21" s="387"/>
      <c r="E21" s="387"/>
      <c r="F21" s="386"/>
      <c r="G21" s="386"/>
      <c r="H21" s="374">
        <v>0</v>
      </c>
    </row>
    <row r="22" spans="1:8" s="381" customFormat="1" ht="21.75" customHeight="1">
      <c r="A22" s="173"/>
      <c r="B22" s="392" t="s">
        <v>847</v>
      </c>
      <c r="C22" s="387">
        <v>20</v>
      </c>
      <c r="D22" s="387"/>
      <c r="E22" s="387">
        <v>20</v>
      </c>
      <c r="F22" s="386"/>
      <c r="G22" s="373">
        <v>20</v>
      </c>
      <c r="H22" s="374">
        <v>0</v>
      </c>
    </row>
    <row r="23" spans="1:8" s="381" customFormat="1" ht="21.75" customHeight="1">
      <c r="A23" s="150"/>
      <c r="B23" s="392" t="s">
        <v>848</v>
      </c>
      <c r="C23" s="386"/>
      <c r="D23" s="387"/>
      <c r="E23" s="387"/>
      <c r="F23" s="386"/>
      <c r="G23" s="386"/>
      <c r="H23" s="374">
        <v>0</v>
      </c>
    </row>
    <row r="24" spans="1:8" s="385" customFormat="1" ht="19.5" customHeight="1">
      <c r="A24" s="129"/>
      <c r="B24" s="129" t="s">
        <v>24</v>
      </c>
      <c r="C24" s="382">
        <f aca="true" t="shared" si="0" ref="C24:H24">SUM(C17:C23)</f>
        <v>348.82</v>
      </c>
      <c r="D24" s="384">
        <f t="shared" si="0"/>
        <v>0</v>
      </c>
      <c r="E24" s="698">
        <f t="shared" si="0"/>
        <v>348.82</v>
      </c>
      <c r="F24" s="382">
        <f t="shared" si="0"/>
        <v>0</v>
      </c>
      <c r="G24" s="382">
        <f t="shared" si="0"/>
        <v>348.82</v>
      </c>
      <c r="H24" s="395">
        <f t="shared" si="0"/>
        <v>0</v>
      </c>
    </row>
    <row r="25" spans="1:8" s="319" customFormat="1" ht="23.25" customHeight="1">
      <c r="A25" s="369"/>
      <c r="B25" s="1014" t="s">
        <v>26</v>
      </c>
      <c r="C25" s="1015">
        <f aca="true" t="shared" si="1" ref="C25:H25">C15+C24</f>
        <v>697.64</v>
      </c>
      <c r="D25" s="1016">
        <f t="shared" si="1"/>
        <v>0</v>
      </c>
      <c r="E25" s="1016">
        <f t="shared" si="1"/>
        <v>697.64</v>
      </c>
      <c r="F25" s="1016">
        <f t="shared" si="1"/>
        <v>0</v>
      </c>
      <c r="G25" s="1015">
        <f t="shared" si="1"/>
        <v>697.64</v>
      </c>
      <c r="H25" s="1017">
        <f t="shared" si="1"/>
        <v>0</v>
      </c>
    </row>
    <row r="26" spans="2:8" s="368" customFormat="1" ht="15" customHeight="1">
      <c r="B26" s="1580"/>
      <c r="C26" s="1580"/>
      <c r="D26" s="1580"/>
      <c r="E26" s="1580"/>
      <c r="F26" s="1580"/>
      <c r="G26" s="1580"/>
      <c r="H26" s="1580"/>
    </row>
    <row r="27" spans="1:8" s="368" customFormat="1" ht="60" customHeight="1">
      <c r="A27" s="1578" t="s">
        <v>794</v>
      </c>
      <c r="B27" s="1578"/>
      <c r="C27" s="361"/>
      <c r="D27" s="396"/>
      <c r="E27" s="699"/>
      <c r="F27" s="1579" t="s">
        <v>741</v>
      </c>
      <c r="G27" s="1579"/>
      <c r="H27" s="1579"/>
    </row>
    <row r="30" ht="12.75">
      <c r="G30" s="313"/>
    </row>
    <row r="31" ht="12.75">
      <c r="G31" s="313"/>
    </row>
  </sheetData>
  <sheetProtection/>
  <mergeCells count="7">
    <mergeCell ref="A2:H2"/>
    <mergeCell ref="A3:H3"/>
    <mergeCell ref="A4:H4"/>
    <mergeCell ref="F8:H8"/>
    <mergeCell ref="A27:B27"/>
    <mergeCell ref="F27:H27"/>
    <mergeCell ref="B26:H26"/>
  </mergeCells>
  <printOptions horizontalCentered="1"/>
  <pageMargins left="0.75" right="0.2" top="0.25" bottom="0.2" header="0.2" footer="0.2"/>
  <pageSetup horizontalDpi="600" verticalDpi="600" orientation="landscape" paperSize="9" scale="90" r:id="rId1"/>
  <headerFooter>
    <oddFooter>&amp;C29</oddFooter>
  </headerFooter>
</worksheet>
</file>

<file path=xl/worksheets/sheet3.xml><?xml version="1.0" encoding="utf-8"?>
<worksheet xmlns="http://schemas.openxmlformats.org/spreadsheetml/2006/main" xmlns:r="http://schemas.openxmlformats.org/officeDocument/2006/relationships">
  <sheetPr>
    <tabColor rgb="FF00B050"/>
  </sheetPr>
  <dimension ref="A1:G1"/>
  <sheetViews>
    <sheetView zoomScaleSheetLayoutView="90" zoomScalePageLayoutView="0" workbookViewId="0" topLeftCell="A1">
      <selection activeCell="F4" sqref="F4"/>
    </sheetView>
  </sheetViews>
  <sheetFormatPr defaultColWidth="9.140625" defaultRowHeight="12.75"/>
  <cols>
    <col min="2" max="2" width="13.7109375" style="0" customWidth="1"/>
    <col min="3" max="3" width="16.421875" style="0" customWidth="1"/>
    <col min="4" max="4" width="17.00390625" style="0" customWidth="1"/>
    <col min="5" max="5" width="18.140625" style="0" customWidth="1"/>
    <col min="6" max="6" width="16.140625" style="0" customWidth="1"/>
    <col min="7" max="7" width="31.28125" style="0" customWidth="1"/>
  </cols>
  <sheetData>
    <row r="1" spans="1:7" ht="275.25" customHeight="1">
      <c r="A1" s="1246" t="s">
        <v>729</v>
      </c>
      <c r="B1" s="1246"/>
      <c r="C1" s="1246"/>
      <c r="D1" s="1246"/>
      <c r="E1" s="1246"/>
      <c r="F1" s="1246"/>
      <c r="G1" s="1246"/>
    </row>
  </sheetData>
  <sheetProtection/>
  <mergeCells count="1">
    <mergeCell ref="A1:G1"/>
  </mergeCells>
  <printOptions horizontalCentered="1" verticalCentered="1"/>
  <pageMargins left="0.75" right="0.2" top="0.5" bottom="0.6" header="0.2" footer="0.2"/>
  <pageSetup horizontalDpi="600" verticalDpi="600" orientation="landscape" paperSize="9" r:id="rId2"/>
  <headerFooter>
    <oddHeader>&amp;C&amp;G</oddHeader>
    <oddFooter>&amp;C3</oddFooter>
  </headerFooter>
  <legacyDrawingHF r:id="rId1"/>
</worksheet>
</file>

<file path=xl/worksheets/sheet30.xml><?xml version="1.0" encoding="utf-8"?>
<worksheet xmlns="http://schemas.openxmlformats.org/spreadsheetml/2006/main" xmlns:r="http://schemas.openxmlformats.org/officeDocument/2006/relationships">
  <sheetPr>
    <tabColor rgb="FFFFFF00"/>
  </sheetPr>
  <dimension ref="A1:E26"/>
  <sheetViews>
    <sheetView view="pageBreakPreview" zoomScaleSheetLayoutView="100" zoomScalePageLayoutView="0" workbookViewId="0" topLeftCell="A10">
      <selection activeCell="F4" sqref="F4"/>
    </sheetView>
  </sheetViews>
  <sheetFormatPr defaultColWidth="9.140625" defaultRowHeight="12.75"/>
  <cols>
    <col min="1" max="1" width="9.140625" style="22" customWidth="1"/>
    <col min="2" max="2" width="19.28125" style="22" customWidth="1"/>
    <col min="3" max="3" width="28.421875" style="22" customWidth="1"/>
    <col min="4" max="4" width="27.7109375" style="22" customWidth="1"/>
    <col min="5" max="5" width="30.28125" style="22" customWidth="1"/>
    <col min="6" max="16384" width="9.140625" style="22" customWidth="1"/>
  </cols>
  <sheetData>
    <row r="1" ht="15">
      <c r="E1" s="603" t="s">
        <v>440</v>
      </c>
    </row>
    <row r="2" spans="1:5" ht="15" customHeight="1">
      <c r="A2" s="1019"/>
      <c r="B2" s="1019"/>
      <c r="C2" s="1581" t="s">
        <v>0</v>
      </c>
      <c r="D2" s="1581"/>
      <c r="E2" s="1020"/>
    </row>
    <row r="3" spans="1:5" ht="20.25">
      <c r="A3" s="1583" t="s">
        <v>636</v>
      </c>
      <c r="B3" s="1583"/>
      <c r="C3" s="1583"/>
      <c r="D3" s="1583"/>
      <c r="E3" s="1583"/>
    </row>
    <row r="4" spans="1:5" ht="19.5" customHeight="1">
      <c r="A4" s="1584" t="s">
        <v>913</v>
      </c>
      <c r="B4" s="1584"/>
      <c r="C4" s="1584"/>
      <c r="D4" s="1584"/>
      <c r="E4" s="1584"/>
    </row>
    <row r="6" ht="0.75" customHeight="1"/>
    <row r="7" spans="1:5" ht="12.75">
      <c r="A7" s="2" t="s">
        <v>765</v>
      </c>
      <c r="D7" s="1585" t="s">
        <v>1027</v>
      </c>
      <c r="E7" s="1585"/>
    </row>
    <row r="8" spans="1:5" s="609" customFormat="1" ht="26.25" customHeight="1">
      <c r="A8" s="1586" t="s">
        <v>2</v>
      </c>
      <c r="B8" s="1586" t="s">
        <v>3</v>
      </c>
      <c r="C8" s="1587" t="s">
        <v>436</v>
      </c>
      <c r="D8" s="1588"/>
      <c r="E8" s="1589"/>
    </row>
    <row r="9" spans="1:5" s="609" customFormat="1" ht="62.25" customHeight="1">
      <c r="A9" s="1586"/>
      <c r="B9" s="1586"/>
      <c r="C9" s="1018" t="s">
        <v>438</v>
      </c>
      <c r="D9" s="1018" t="s">
        <v>439</v>
      </c>
      <c r="E9" s="1018" t="s">
        <v>437</v>
      </c>
    </row>
    <row r="10" spans="1:5" s="7" customFormat="1" ht="15.75" customHeight="1">
      <c r="A10" s="610">
        <v>1</v>
      </c>
      <c r="B10" s="611">
        <v>2</v>
      </c>
      <c r="C10" s="610">
        <v>3</v>
      </c>
      <c r="D10" s="611">
        <v>4</v>
      </c>
      <c r="E10" s="610">
        <v>5</v>
      </c>
    </row>
    <row r="11" spans="1:5" s="288" customFormat="1" ht="22.5" customHeight="1">
      <c r="A11" s="225">
        <v>1</v>
      </c>
      <c r="B11" s="226" t="s">
        <v>766</v>
      </c>
      <c r="C11" s="612" t="s">
        <v>7</v>
      </c>
      <c r="D11" s="612">
        <v>0</v>
      </c>
      <c r="E11" s="612">
        <v>2880</v>
      </c>
    </row>
    <row r="12" spans="1:5" s="288" customFormat="1" ht="22.5" customHeight="1">
      <c r="A12" s="225">
        <v>2</v>
      </c>
      <c r="B12" s="226" t="s">
        <v>767</v>
      </c>
      <c r="C12" s="612" t="s">
        <v>7</v>
      </c>
      <c r="D12" s="612">
        <v>0</v>
      </c>
      <c r="E12" s="612">
        <v>2701</v>
      </c>
    </row>
    <row r="13" spans="1:5" s="288" customFormat="1" ht="22.5" customHeight="1">
      <c r="A13" s="225">
        <v>3</v>
      </c>
      <c r="B13" s="226" t="s">
        <v>768</v>
      </c>
      <c r="C13" s="612" t="s">
        <v>7</v>
      </c>
      <c r="D13" s="612">
        <v>1</v>
      </c>
      <c r="E13" s="612">
        <v>2240</v>
      </c>
    </row>
    <row r="14" spans="1:5" s="288" customFormat="1" ht="22.5" customHeight="1">
      <c r="A14" s="225">
        <v>4</v>
      </c>
      <c r="B14" s="226" t="s">
        <v>769</v>
      </c>
      <c r="C14" s="612" t="s">
        <v>7</v>
      </c>
      <c r="D14" s="861">
        <v>6</v>
      </c>
      <c r="E14" s="861">
        <v>1858</v>
      </c>
    </row>
    <row r="15" spans="1:5" s="288" customFormat="1" ht="22.5" customHeight="1">
      <c r="A15" s="225">
        <v>5</v>
      </c>
      <c r="B15" s="226" t="s">
        <v>770</v>
      </c>
      <c r="C15" s="612" t="s">
        <v>7</v>
      </c>
      <c r="D15" s="612">
        <v>5</v>
      </c>
      <c r="E15" s="612">
        <v>3145</v>
      </c>
    </row>
    <row r="16" spans="1:5" s="288" customFormat="1" ht="22.5" customHeight="1">
      <c r="A16" s="225">
        <v>6</v>
      </c>
      <c r="B16" s="226" t="s">
        <v>771</v>
      </c>
      <c r="C16" s="612" t="s">
        <v>7</v>
      </c>
      <c r="D16" s="612">
        <v>0</v>
      </c>
      <c r="E16" s="612">
        <v>3096</v>
      </c>
    </row>
    <row r="17" spans="1:5" s="288" customFormat="1" ht="22.5" customHeight="1">
      <c r="A17" s="225">
        <v>7</v>
      </c>
      <c r="B17" s="226" t="s">
        <v>772</v>
      </c>
      <c r="C17" s="612" t="s">
        <v>7</v>
      </c>
      <c r="D17" s="612">
        <v>1</v>
      </c>
      <c r="E17" s="612">
        <v>1658</v>
      </c>
    </row>
    <row r="18" spans="1:5" s="288" customFormat="1" ht="22.5" customHeight="1">
      <c r="A18" s="225">
        <v>8</v>
      </c>
      <c r="B18" s="226" t="s">
        <v>773</v>
      </c>
      <c r="C18" s="612" t="s">
        <v>7</v>
      </c>
      <c r="D18" s="612">
        <v>1</v>
      </c>
      <c r="E18" s="612">
        <v>2580</v>
      </c>
    </row>
    <row r="19" spans="1:5" s="288" customFormat="1" ht="22.5" customHeight="1">
      <c r="A19" s="225">
        <v>9</v>
      </c>
      <c r="B19" s="226" t="s">
        <v>774</v>
      </c>
      <c r="C19" s="612" t="s">
        <v>7</v>
      </c>
      <c r="D19" s="612">
        <v>0</v>
      </c>
      <c r="E19" s="612">
        <v>2984</v>
      </c>
    </row>
    <row r="20" spans="1:5" s="288" customFormat="1" ht="22.5" customHeight="1">
      <c r="A20" s="225">
        <v>10</v>
      </c>
      <c r="B20" s="226" t="s">
        <v>775</v>
      </c>
      <c r="C20" s="612" t="s">
        <v>7</v>
      </c>
      <c r="D20" s="612">
        <v>0</v>
      </c>
      <c r="E20" s="612">
        <v>1553</v>
      </c>
    </row>
    <row r="21" spans="1:5" s="288" customFormat="1" ht="22.5" customHeight="1">
      <c r="A21" s="225">
        <v>11</v>
      </c>
      <c r="B21" s="226" t="s">
        <v>776</v>
      </c>
      <c r="C21" s="612" t="s">
        <v>7</v>
      </c>
      <c r="D21" s="612">
        <v>1</v>
      </c>
      <c r="E21" s="612">
        <v>1221</v>
      </c>
    </row>
    <row r="22" spans="1:5" s="288" customFormat="1" ht="22.5" customHeight="1">
      <c r="A22" s="225">
        <v>12</v>
      </c>
      <c r="B22" s="226" t="s">
        <v>777</v>
      </c>
      <c r="C22" s="612" t="s">
        <v>7</v>
      </c>
      <c r="D22" s="612">
        <v>0</v>
      </c>
      <c r="E22" s="612">
        <v>1250</v>
      </c>
    </row>
    <row r="23" spans="1:5" s="288" customFormat="1" ht="22.5" customHeight="1">
      <c r="A23" s="225">
        <v>13</v>
      </c>
      <c r="B23" s="226" t="s">
        <v>778</v>
      </c>
      <c r="C23" s="612" t="s">
        <v>7</v>
      </c>
      <c r="D23" s="612">
        <v>3</v>
      </c>
      <c r="E23" s="612">
        <v>2923</v>
      </c>
    </row>
    <row r="24" spans="1:5" s="289" customFormat="1" ht="22.5" customHeight="1">
      <c r="A24" s="1444" t="s">
        <v>779</v>
      </c>
      <c r="B24" s="1444"/>
      <c r="C24" s="1021" t="s">
        <v>7</v>
      </c>
      <c r="D24" s="1021">
        <f>SUM(D11:D23)</f>
        <v>18</v>
      </c>
      <c r="E24" s="1021">
        <f>SUM(E11:E23)</f>
        <v>30089</v>
      </c>
    </row>
    <row r="25" spans="1:5" s="289" customFormat="1" ht="24" customHeight="1">
      <c r="A25" s="613"/>
      <c r="B25" s="613"/>
      <c r="C25" s="614"/>
      <c r="D25" s="615"/>
      <c r="E25" s="615"/>
    </row>
    <row r="26" spans="1:5" s="288" customFormat="1" ht="52.5" customHeight="1">
      <c r="A26" s="1560" t="s">
        <v>794</v>
      </c>
      <c r="B26" s="1560"/>
      <c r="C26" s="361"/>
      <c r="D26" s="1582" t="s">
        <v>741</v>
      </c>
      <c r="E26" s="1582"/>
    </row>
  </sheetData>
  <sheetProtection/>
  <mergeCells count="10">
    <mergeCell ref="C2:D2"/>
    <mergeCell ref="A24:B24"/>
    <mergeCell ref="A26:B26"/>
    <mergeCell ref="D26:E26"/>
    <mergeCell ref="A3:E3"/>
    <mergeCell ref="A4:E4"/>
    <mergeCell ref="D7:E7"/>
    <mergeCell ref="A8:A9"/>
    <mergeCell ref="B8:B9"/>
    <mergeCell ref="C8:E8"/>
  </mergeCells>
  <printOptions horizontalCentered="1"/>
  <pageMargins left="0.708661417322835" right="0.078740157480315" top="0.236220472440945" bottom="0.196850393700787" header="0.078740157480315" footer="0.078740157480315"/>
  <pageSetup horizontalDpi="600" verticalDpi="600" orientation="landscape" paperSize="9" scale="95" r:id="rId1"/>
  <headerFooter>
    <oddFooter>&amp;C30</oddFooter>
  </headerFooter>
</worksheet>
</file>

<file path=xl/worksheets/sheet31.xml><?xml version="1.0" encoding="utf-8"?>
<worksheet xmlns="http://schemas.openxmlformats.org/spreadsheetml/2006/main" xmlns:r="http://schemas.openxmlformats.org/officeDocument/2006/relationships">
  <sheetPr>
    <tabColor rgb="FF00B050"/>
  </sheetPr>
  <dimension ref="A1:J27"/>
  <sheetViews>
    <sheetView view="pageBreakPreview" zoomScale="80" zoomScaleSheetLayoutView="80" zoomScalePageLayoutView="0" workbookViewId="0" topLeftCell="A6">
      <selection activeCell="C4" sqref="C4:H4"/>
    </sheetView>
  </sheetViews>
  <sheetFormatPr defaultColWidth="9.140625" defaultRowHeight="12.75"/>
  <cols>
    <col min="1" max="1" width="8.421875" style="609" customWidth="1"/>
    <col min="2" max="2" width="17.8515625" style="609" customWidth="1"/>
    <col min="3" max="3" width="18.421875" style="609" customWidth="1"/>
    <col min="4" max="4" width="13.57421875" style="609" customWidth="1"/>
    <col min="5" max="5" width="12.8515625" style="609" customWidth="1"/>
    <col min="6" max="6" width="19.57421875" style="609" customWidth="1"/>
    <col min="7" max="7" width="15.28125" style="609" customWidth="1"/>
    <col min="8" max="8" width="23.00390625" style="609" customWidth="1"/>
    <col min="9" max="9" width="13.28125" style="609" customWidth="1"/>
    <col min="10" max="16384" width="9.140625" style="609" customWidth="1"/>
  </cols>
  <sheetData>
    <row r="1" spans="8:9" ht="15.75">
      <c r="H1" s="1595" t="s">
        <v>578</v>
      </c>
      <c r="I1" s="1595"/>
    </row>
    <row r="2" spans="2:10" ht="16.5">
      <c r="B2" s="1022"/>
      <c r="C2" s="1596" t="s">
        <v>0</v>
      </c>
      <c r="D2" s="1596"/>
      <c r="E2" s="1596"/>
      <c r="F2" s="1596"/>
      <c r="G2" s="1596"/>
      <c r="H2" s="1596"/>
      <c r="I2" s="569"/>
      <c r="J2" s="569"/>
    </row>
    <row r="3" spans="2:10" ht="20.25">
      <c r="B3" s="1597" t="s">
        <v>914</v>
      </c>
      <c r="C3" s="1597"/>
      <c r="D3" s="1597"/>
      <c r="E3" s="1597"/>
      <c r="F3" s="1597"/>
      <c r="G3" s="1597"/>
      <c r="H3" s="1597"/>
      <c r="I3" s="616"/>
      <c r="J3" s="616"/>
    </row>
    <row r="4" spans="2:8" ht="20.25" customHeight="1">
      <c r="B4" s="1022"/>
      <c r="C4" s="1598" t="s">
        <v>915</v>
      </c>
      <c r="D4" s="1598"/>
      <c r="E4" s="1598"/>
      <c r="F4" s="1598"/>
      <c r="G4" s="1598"/>
      <c r="H4" s="1598"/>
    </row>
    <row r="5" spans="1:9" ht="20.25" customHeight="1">
      <c r="A5" s="617" t="s">
        <v>754</v>
      </c>
      <c r="C5" s="618"/>
      <c r="D5" s="618"/>
      <c r="E5" s="618"/>
      <c r="F5" s="618"/>
      <c r="G5" s="618"/>
      <c r="H5" s="1599" t="s">
        <v>894</v>
      </c>
      <c r="I5" s="1599"/>
    </row>
    <row r="6" spans="1:9" s="619" customFormat="1" ht="15" customHeight="1">
      <c r="A6" s="1591" t="s">
        <v>63</v>
      </c>
      <c r="B6" s="1591" t="s">
        <v>27</v>
      </c>
      <c r="C6" s="1591" t="s">
        <v>352</v>
      </c>
      <c r="D6" s="1591" t="s">
        <v>333</v>
      </c>
      <c r="E6" s="1591" t="s">
        <v>332</v>
      </c>
      <c r="F6" s="1591"/>
      <c r="G6" s="1591"/>
      <c r="H6" s="1591" t="s">
        <v>895</v>
      </c>
      <c r="I6" s="1592" t="s">
        <v>356</v>
      </c>
    </row>
    <row r="7" spans="1:9" s="619" customFormat="1" ht="12.75" customHeight="1">
      <c r="A7" s="1591"/>
      <c r="B7" s="1591"/>
      <c r="C7" s="1591"/>
      <c r="D7" s="1591"/>
      <c r="E7" s="1591" t="s">
        <v>353</v>
      </c>
      <c r="F7" s="1591" t="s">
        <v>354</v>
      </c>
      <c r="G7" s="1591" t="s">
        <v>355</v>
      </c>
      <c r="H7" s="1591"/>
      <c r="I7" s="1593"/>
    </row>
    <row r="8" spans="1:9" s="619" customFormat="1" ht="20.25" customHeight="1">
      <c r="A8" s="1591"/>
      <c r="B8" s="1591"/>
      <c r="C8" s="1591"/>
      <c r="D8" s="1591"/>
      <c r="E8" s="1591"/>
      <c r="F8" s="1591"/>
      <c r="G8" s="1591"/>
      <c r="H8" s="1591"/>
      <c r="I8" s="1593"/>
    </row>
    <row r="9" spans="1:9" s="619" customFormat="1" ht="48" customHeight="1">
      <c r="A9" s="1591"/>
      <c r="B9" s="1591"/>
      <c r="C9" s="1591"/>
      <c r="D9" s="1591"/>
      <c r="E9" s="1591"/>
      <c r="F9" s="1591"/>
      <c r="G9" s="1591"/>
      <c r="H9" s="1591"/>
      <c r="I9" s="1594"/>
    </row>
    <row r="10" spans="1:9" ht="15">
      <c r="A10" s="620">
        <v>1</v>
      </c>
      <c r="B10" s="620">
        <v>2</v>
      </c>
      <c r="C10" s="621">
        <v>3</v>
      </c>
      <c r="D10" s="620">
        <v>4</v>
      </c>
      <c r="E10" s="621">
        <v>5</v>
      </c>
      <c r="F10" s="620">
        <v>6</v>
      </c>
      <c r="G10" s="621">
        <v>7</v>
      </c>
      <c r="H10" s="620">
        <v>8</v>
      </c>
      <c r="I10" s="621">
        <v>9</v>
      </c>
    </row>
    <row r="11" spans="1:9" s="622" customFormat="1" ht="24" customHeight="1">
      <c r="A11" s="43">
        <v>1</v>
      </c>
      <c r="B11" s="133" t="s">
        <v>766</v>
      </c>
      <c r="C11" s="118" t="s">
        <v>7</v>
      </c>
      <c r="D11" s="118" t="s">
        <v>7</v>
      </c>
      <c r="E11" s="118" t="s">
        <v>7</v>
      </c>
      <c r="F11" s="118" t="s">
        <v>7</v>
      </c>
      <c r="G11" s="118" t="s">
        <v>7</v>
      </c>
      <c r="H11" s="118" t="s">
        <v>7</v>
      </c>
      <c r="I11" s="118" t="s">
        <v>7</v>
      </c>
    </row>
    <row r="12" spans="1:9" s="622" customFormat="1" ht="24" customHeight="1">
      <c r="A12" s="43">
        <v>2</v>
      </c>
      <c r="B12" s="133" t="s">
        <v>767</v>
      </c>
      <c r="C12" s="118" t="s">
        <v>7</v>
      </c>
      <c r="D12" s="118" t="s">
        <v>7</v>
      </c>
      <c r="E12" s="118" t="s">
        <v>7</v>
      </c>
      <c r="F12" s="118" t="s">
        <v>7</v>
      </c>
      <c r="G12" s="118" t="s">
        <v>7</v>
      </c>
      <c r="H12" s="118" t="s">
        <v>7</v>
      </c>
      <c r="I12" s="118" t="s">
        <v>7</v>
      </c>
    </row>
    <row r="13" spans="1:9" s="622" customFormat="1" ht="24" customHeight="1">
      <c r="A13" s="43">
        <v>3</v>
      </c>
      <c r="B13" s="133" t="s">
        <v>768</v>
      </c>
      <c r="C13" s="118" t="s">
        <v>7</v>
      </c>
      <c r="D13" s="118" t="s">
        <v>7</v>
      </c>
      <c r="E13" s="118" t="s">
        <v>7</v>
      </c>
      <c r="F13" s="118" t="s">
        <v>7</v>
      </c>
      <c r="G13" s="118" t="s">
        <v>7</v>
      </c>
      <c r="H13" s="118" t="s">
        <v>7</v>
      </c>
      <c r="I13" s="118" t="s">
        <v>7</v>
      </c>
    </row>
    <row r="14" spans="1:9" s="622" customFormat="1" ht="24" customHeight="1">
      <c r="A14" s="43">
        <v>4</v>
      </c>
      <c r="B14" s="133" t="s">
        <v>769</v>
      </c>
      <c r="C14" s="118" t="s">
        <v>7</v>
      </c>
      <c r="D14" s="118" t="s">
        <v>7</v>
      </c>
      <c r="E14" s="118" t="s">
        <v>7</v>
      </c>
      <c r="F14" s="118" t="s">
        <v>7</v>
      </c>
      <c r="G14" s="118" t="s">
        <v>7</v>
      </c>
      <c r="H14" s="118" t="s">
        <v>7</v>
      </c>
      <c r="I14" s="118" t="s">
        <v>7</v>
      </c>
    </row>
    <row r="15" spans="1:9" s="622" customFormat="1" ht="24" customHeight="1">
      <c r="A15" s="43">
        <v>5</v>
      </c>
      <c r="B15" s="133" t="s">
        <v>770</v>
      </c>
      <c r="C15" s="118" t="s">
        <v>7</v>
      </c>
      <c r="D15" s="118" t="s">
        <v>7</v>
      </c>
      <c r="E15" s="118" t="s">
        <v>7</v>
      </c>
      <c r="F15" s="118" t="s">
        <v>7</v>
      </c>
      <c r="G15" s="118" t="s">
        <v>7</v>
      </c>
      <c r="H15" s="118" t="s">
        <v>7</v>
      </c>
      <c r="I15" s="118" t="s">
        <v>7</v>
      </c>
    </row>
    <row r="16" spans="1:9" s="622" customFormat="1" ht="24" customHeight="1">
      <c r="A16" s="43">
        <v>6</v>
      </c>
      <c r="B16" s="133" t="s">
        <v>771</v>
      </c>
      <c r="C16" s="118" t="s">
        <v>7</v>
      </c>
      <c r="D16" s="118" t="s">
        <v>7</v>
      </c>
      <c r="E16" s="118" t="s">
        <v>7</v>
      </c>
      <c r="F16" s="118" t="s">
        <v>7</v>
      </c>
      <c r="G16" s="118" t="s">
        <v>7</v>
      </c>
      <c r="H16" s="118" t="s">
        <v>7</v>
      </c>
      <c r="I16" s="118" t="s">
        <v>7</v>
      </c>
    </row>
    <row r="17" spans="1:9" s="622" customFormat="1" ht="24" customHeight="1">
      <c r="A17" s="43">
        <v>7</v>
      </c>
      <c r="B17" s="133" t="s">
        <v>772</v>
      </c>
      <c r="C17" s="118" t="s">
        <v>7</v>
      </c>
      <c r="D17" s="118" t="s">
        <v>7</v>
      </c>
      <c r="E17" s="118" t="s">
        <v>7</v>
      </c>
      <c r="F17" s="118" t="s">
        <v>7</v>
      </c>
      <c r="G17" s="118" t="s">
        <v>7</v>
      </c>
      <c r="H17" s="118" t="s">
        <v>7</v>
      </c>
      <c r="I17" s="118" t="s">
        <v>7</v>
      </c>
    </row>
    <row r="18" spans="1:9" s="622" customFormat="1" ht="24" customHeight="1">
      <c r="A18" s="43">
        <v>8</v>
      </c>
      <c r="B18" s="133" t="s">
        <v>773</v>
      </c>
      <c r="C18" s="118" t="s">
        <v>7</v>
      </c>
      <c r="D18" s="118" t="s">
        <v>7</v>
      </c>
      <c r="E18" s="118" t="s">
        <v>7</v>
      </c>
      <c r="F18" s="118" t="s">
        <v>7</v>
      </c>
      <c r="G18" s="118" t="s">
        <v>7</v>
      </c>
      <c r="H18" s="118" t="s">
        <v>7</v>
      </c>
      <c r="I18" s="118" t="s">
        <v>7</v>
      </c>
    </row>
    <row r="19" spans="1:9" s="622" customFormat="1" ht="24" customHeight="1">
      <c r="A19" s="43">
        <v>9</v>
      </c>
      <c r="B19" s="133" t="s">
        <v>774</v>
      </c>
      <c r="C19" s="118" t="s">
        <v>7</v>
      </c>
      <c r="D19" s="118" t="s">
        <v>7</v>
      </c>
      <c r="E19" s="118" t="s">
        <v>7</v>
      </c>
      <c r="F19" s="118" t="s">
        <v>7</v>
      </c>
      <c r="G19" s="118" t="s">
        <v>7</v>
      </c>
      <c r="H19" s="118" t="s">
        <v>7</v>
      </c>
      <c r="I19" s="118" t="s">
        <v>7</v>
      </c>
    </row>
    <row r="20" spans="1:9" s="622" customFormat="1" ht="24" customHeight="1">
      <c r="A20" s="43">
        <v>10</v>
      </c>
      <c r="B20" s="133" t="s">
        <v>775</v>
      </c>
      <c r="C20" s="118" t="s">
        <v>7</v>
      </c>
      <c r="D20" s="118" t="s">
        <v>7</v>
      </c>
      <c r="E20" s="118" t="s">
        <v>7</v>
      </c>
      <c r="F20" s="118" t="s">
        <v>7</v>
      </c>
      <c r="G20" s="118" t="s">
        <v>7</v>
      </c>
      <c r="H20" s="118" t="s">
        <v>7</v>
      </c>
      <c r="I20" s="118" t="s">
        <v>7</v>
      </c>
    </row>
    <row r="21" spans="1:9" s="622" customFormat="1" ht="24" customHeight="1">
      <c r="A21" s="43">
        <v>11</v>
      </c>
      <c r="B21" s="133" t="s">
        <v>776</v>
      </c>
      <c r="C21" s="118" t="s">
        <v>7</v>
      </c>
      <c r="D21" s="118" t="s">
        <v>7</v>
      </c>
      <c r="E21" s="118" t="s">
        <v>7</v>
      </c>
      <c r="F21" s="118" t="s">
        <v>7</v>
      </c>
      <c r="G21" s="118" t="s">
        <v>7</v>
      </c>
      <c r="H21" s="118" t="s">
        <v>7</v>
      </c>
      <c r="I21" s="118" t="s">
        <v>7</v>
      </c>
    </row>
    <row r="22" spans="1:9" s="622" customFormat="1" ht="24" customHeight="1">
      <c r="A22" s="43">
        <v>12</v>
      </c>
      <c r="B22" s="133" t="s">
        <v>777</v>
      </c>
      <c r="C22" s="118" t="s">
        <v>7</v>
      </c>
      <c r="D22" s="118" t="s">
        <v>7</v>
      </c>
      <c r="E22" s="118" t="s">
        <v>7</v>
      </c>
      <c r="F22" s="118" t="s">
        <v>7</v>
      </c>
      <c r="G22" s="118" t="s">
        <v>7</v>
      </c>
      <c r="H22" s="118" t="s">
        <v>7</v>
      </c>
      <c r="I22" s="118" t="s">
        <v>7</v>
      </c>
    </row>
    <row r="23" spans="1:9" s="622" customFormat="1" ht="24" customHeight="1">
      <c r="A23" s="43">
        <v>13</v>
      </c>
      <c r="B23" s="133" t="s">
        <v>778</v>
      </c>
      <c r="C23" s="118" t="s">
        <v>7</v>
      </c>
      <c r="D23" s="118" t="s">
        <v>7</v>
      </c>
      <c r="E23" s="118" t="s">
        <v>7</v>
      </c>
      <c r="F23" s="118" t="s">
        <v>7</v>
      </c>
      <c r="G23" s="118" t="s">
        <v>7</v>
      </c>
      <c r="H23" s="118" t="s">
        <v>7</v>
      </c>
      <c r="I23" s="118" t="s">
        <v>7</v>
      </c>
    </row>
    <row r="24" spans="1:9" s="623" customFormat="1" ht="28.5" customHeight="1">
      <c r="A24" s="1432" t="s">
        <v>779</v>
      </c>
      <c r="B24" s="1434"/>
      <c r="C24" s="931" t="s">
        <v>7</v>
      </c>
      <c r="D24" s="931" t="s">
        <v>7</v>
      </c>
      <c r="E24" s="931" t="s">
        <v>7</v>
      </c>
      <c r="F24" s="931" t="s">
        <v>7</v>
      </c>
      <c r="G24" s="931" t="s">
        <v>7</v>
      </c>
      <c r="H24" s="931" t="s">
        <v>7</v>
      </c>
      <c r="I24" s="1023" t="s">
        <v>7</v>
      </c>
    </row>
    <row r="25" spans="1:9" ht="20.25" customHeight="1">
      <c r="A25" s="1590" t="s">
        <v>916</v>
      </c>
      <c r="B25" s="1590"/>
      <c r="C25" s="1590"/>
      <c r="D25" s="1590"/>
      <c r="E25" s="1590"/>
      <c r="F25" s="1590"/>
      <c r="G25" s="1590"/>
      <c r="H25" s="1590"/>
      <c r="I25" s="1590"/>
    </row>
    <row r="27" spans="1:9" s="399" customFormat="1" ht="63" customHeight="1">
      <c r="A27" s="1252" t="s">
        <v>9</v>
      </c>
      <c r="B27" s="1252"/>
      <c r="C27" s="1252"/>
      <c r="D27" s="1252"/>
      <c r="F27" s="32"/>
      <c r="G27" s="1252" t="s">
        <v>741</v>
      </c>
      <c r="H27" s="1252"/>
      <c r="I27" s="1252"/>
    </row>
  </sheetData>
  <sheetProtection/>
  <mergeCells count="19">
    <mergeCell ref="H1:I1"/>
    <mergeCell ref="C2:H2"/>
    <mergeCell ref="B3:H3"/>
    <mergeCell ref="C4:H4"/>
    <mergeCell ref="H5:I5"/>
    <mergeCell ref="A24:B24"/>
    <mergeCell ref="B6:B9"/>
    <mergeCell ref="C6:C9"/>
    <mergeCell ref="D6:D9"/>
    <mergeCell ref="A25:I25"/>
    <mergeCell ref="A27:D27"/>
    <mergeCell ref="G27:I27"/>
    <mergeCell ref="E6:G6"/>
    <mergeCell ref="H6:H9"/>
    <mergeCell ref="I6:I9"/>
    <mergeCell ref="E7:E9"/>
    <mergeCell ref="F7:F9"/>
    <mergeCell ref="G7:G9"/>
    <mergeCell ref="A6:A9"/>
  </mergeCells>
  <printOptions horizontalCentered="1"/>
  <pageMargins left="0.7" right="0.2" top="0.35" bottom="0.25" header="0.2" footer="0.2"/>
  <pageSetup horizontalDpi="600" verticalDpi="600" orientation="landscape" paperSize="9" scale="85" r:id="rId1"/>
  <headerFooter>
    <oddFooter>&amp;C31</oddFooter>
  </headerFooter>
</worksheet>
</file>

<file path=xl/worksheets/sheet32.xml><?xml version="1.0" encoding="utf-8"?>
<worksheet xmlns="http://schemas.openxmlformats.org/spreadsheetml/2006/main" xmlns:r="http://schemas.openxmlformats.org/officeDocument/2006/relationships">
  <sheetPr>
    <tabColor rgb="FF00B050"/>
  </sheetPr>
  <dimension ref="A1:J23"/>
  <sheetViews>
    <sheetView view="pageBreakPreview" zoomScale="85" zoomScaleSheetLayoutView="85" zoomScalePageLayoutView="0" workbookViewId="0" topLeftCell="A1">
      <selection activeCell="F4" sqref="F4"/>
    </sheetView>
  </sheetViews>
  <sheetFormatPr defaultColWidth="9.140625" defaultRowHeight="12.75"/>
  <cols>
    <col min="2" max="2" width="16.28125" style="0" customWidth="1"/>
    <col min="3" max="3" width="10.421875" style="0" customWidth="1"/>
    <col min="5" max="5" width="8.28125" style="0" customWidth="1"/>
    <col min="6" max="6" width="8.140625" style="0" customWidth="1"/>
    <col min="7" max="7" width="7.00390625" style="0" customWidth="1"/>
    <col min="8" max="8" width="20.28125" style="0" customWidth="1"/>
    <col min="9" max="9" width="20.00390625" style="0" customWidth="1"/>
    <col min="10" max="10" width="17.421875" style="0" customWidth="1"/>
  </cols>
  <sheetData>
    <row r="1" spans="1:10" ht="18">
      <c r="A1" s="1605" t="s">
        <v>896</v>
      </c>
      <c r="B1" s="1605"/>
      <c r="C1" s="1605"/>
      <c r="D1" s="1605"/>
      <c r="E1" s="1605"/>
      <c r="F1" s="1605"/>
      <c r="G1" s="1605"/>
      <c r="H1" s="1605"/>
      <c r="I1" s="1605"/>
      <c r="J1" s="1024" t="s">
        <v>475</v>
      </c>
    </row>
    <row r="2" spans="1:10" ht="21">
      <c r="A2" s="1606" t="s">
        <v>636</v>
      </c>
      <c r="B2" s="1606"/>
      <c r="C2" s="1606"/>
      <c r="D2" s="1606"/>
      <c r="E2" s="1606"/>
      <c r="F2" s="1606"/>
      <c r="G2" s="1606"/>
      <c r="H2" s="1606"/>
      <c r="I2" s="1606"/>
      <c r="J2" s="1606"/>
    </row>
    <row r="3" spans="1:10" ht="18">
      <c r="A3" s="1605" t="s">
        <v>474</v>
      </c>
      <c r="B3" s="1605"/>
      <c r="C3" s="1605"/>
      <c r="D3" s="1605"/>
      <c r="E3" s="1605"/>
      <c r="F3" s="1605"/>
      <c r="G3" s="1605"/>
      <c r="H3" s="1605"/>
      <c r="I3" s="1605"/>
      <c r="J3" s="1019"/>
    </row>
    <row r="4" spans="1:10" ht="16.5">
      <c r="A4" s="14" t="s">
        <v>866</v>
      </c>
      <c r="B4" s="14"/>
      <c r="C4" s="14"/>
      <c r="D4" s="14"/>
      <c r="E4" s="14"/>
      <c r="F4" s="14"/>
      <c r="G4" s="14"/>
      <c r="H4" s="14"/>
      <c r="I4" s="1604" t="s">
        <v>1023</v>
      </c>
      <c r="J4" s="1604"/>
    </row>
    <row r="5" spans="1:10" s="624" customFormat="1" ht="16.5" customHeight="1">
      <c r="A5" s="1607" t="s">
        <v>2</v>
      </c>
      <c r="B5" s="1607" t="s">
        <v>897</v>
      </c>
      <c r="C5" s="1607" t="s">
        <v>334</v>
      </c>
      <c r="D5" s="1608"/>
      <c r="E5" s="1608"/>
      <c r="F5" s="1607" t="s">
        <v>336</v>
      </c>
      <c r="G5" s="1607"/>
      <c r="H5" s="1607"/>
      <c r="I5" s="1607"/>
      <c r="J5" s="1607" t="s">
        <v>340</v>
      </c>
    </row>
    <row r="6" spans="1:10" s="624" customFormat="1" ht="63" customHeight="1">
      <c r="A6" s="1607"/>
      <c r="B6" s="1607"/>
      <c r="C6" s="1607"/>
      <c r="D6" s="1025" t="s">
        <v>898</v>
      </c>
      <c r="E6" s="1025" t="s">
        <v>335</v>
      </c>
      <c r="F6" s="1026" t="s">
        <v>337</v>
      </c>
      <c r="G6" s="1026" t="s">
        <v>338</v>
      </c>
      <c r="H6" s="1026" t="s">
        <v>339</v>
      </c>
      <c r="I6" s="1026" t="s">
        <v>36</v>
      </c>
      <c r="J6" s="1607"/>
    </row>
    <row r="7" spans="1:10" ht="15">
      <c r="A7" s="625" t="s">
        <v>217</v>
      </c>
      <c r="B7" s="625" t="s">
        <v>218</v>
      </c>
      <c r="C7" s="625">
        <v>3</v>
      </c>
      <c r="D7" s="625" t="s">
        <v>220</v>
      </c>
      <c r="E7" s="625" t="s">
        <v>221</v>
      </c>
      <c r="F7" s="625" t="s">
        <v>224</v>
      </c>
      <c r="G7" s="625" t="s">
        <v>241</v>
      </c>
      <c r="H7" s="625" t="s">
        <v>242</v>
      </c>
      <c r="I7" s="625" t="s">
        <v>243</v>
      </c>
      <c r="J7" s="625" t="s">
        <v>271</v>
      </c>
    </row>
    <row r="8" spans="1:10" s="288" customFormat="1" ht="22.5" customHeight="1">
      <c r="A8" s="293">
        <v>1</v>
      </c>
      <c r="B8" s="226" t="s">
        <v>766</v>
      </c>
      <c r="C8" s="896"/>
      <c r="D8" s="897" t="s">
        <v>899</v>
      </c>
      <c r="E8" s="898">
        <f>'AT-3'!G8</f>
        <v>3190</v>
      </c>
      <c r="F8" s="896" t="s">
        <v>7</v>
      </c>
      <c r="G8" s="896" t="s">
        <v>7</v>
      </c>
      <c r="H8" s="896" t="s">
        <v>7</v>
      </c>
      <c r="I8" s="1600" t="s">
        <v>1007</v>
      </c>
      <c r="J8" s="169" t="s">
        <v>7</v>
      </c>
    </row>
    <row r="9" spans="1:10" s="288" customFormat="1" ht="22.5" customHeight="1">
      <c r="A9" s="293">
        <v>2</v>
      </c>
      <c r="B9" s="226" t="s">
        <v>767</v>
      </c>
      <c r="C9" s="896">
        <v>4</v>
      </c>
      <c r="D9" s="897" t="s">
        <v>899</v>
      </c>
      <c r="E9" s="898">
        <f>'AT-3'!G9</f>
        <v>2701</v>
      </c>
      <c r="F9" s="896" t="s">
        <v>7</v>
      </c>
      <c r="G9" s="896" t="s">
        <v>7</v>
      </c>
      <c r="H9" s="896" t="s">
        <v>7</v>
      </c>
      <c r="I9" s="1601"/>
      <c r="J9" s="169" t="s">
        <v>7</v>
      </c>
    </row>
    <row r="10" spans="1:10" s="288" customFormat="1" ht="22.5" customHeight="1">
      <c r="A10" s="293">
        <v>3</v>
      </c>
      <c r="B10" s="226" t="s">
        <v>768</v>
      </c>
      <c r="C10" s="896"/>
      <c r="D10" s="897" t="s">
        <v>899</v>
      </c>
      <c r="E10" s="898">
        <f>'AT-3'!G10</f>
        <v>3869</v>
      </c>
      <c r="F10" s="896" t="s">
        <v>7</v>
      </c>
      <c r="G10" s="896" t="s">
        <v>7</v>
      </c>
      <c r="H10" s="896" t="s">
        <v>7</v>
      </c>
      <c r="I10" s="1601"/>
      <c r="J10" s="169" t="s">
        <v>7</v>
      </c>
    </row>
    <row r="11" spans="1:10" s="288" customFormat="1" ht="22.5" customHeight="1">
      <c r="A11" s="293">
        <v>4</v>
      </c>
      <c r="B11" s="226" t="s">
        <v>769</v>
      </c>
      <c r="C11" s="896">
        <v>5</v>
      </c>
      <c r="D11" s="897" t="s">
        <v>899</v>
      </c>
      <c r="E11" s="898">
        <f>'AT-3'!G11</f>
        <v>4268</v>
      </c>
      <c r="F11" s="896" t="s">
        <v>7</v>
      </c>
      <c r="G11" s="896" t="s">
        <v>7</v>
      </c>
      <c r="H11" s="896" t="s">
        <v>7</v>
      </c>
      <c r="I11" s="1601"/>
      <c r="J11" s="169" t="s">
        <v>7</v>
      </c>
    </row>
    <row r="12" spans="1:10" s="288" customFormat="1" ht="22.5" customHeight="1">
      <c r="A12" s="293">
        <v>5</v>
      </c>
      <c r="B12" s="226" t="s">
        <v>770</v>
      </c>
      <c r="C12" s="896">
        <v>5</v>
      </c>
      <c r="D12" s="897" t="s">
        <v>899</v>
      </c>
      <c r="E12" s="898">
        <f>'AT-3'!G12</f>
        <v>3239</v>
      </c>
      <c r="F12" s="896" t="s">
        <v>7</v>
      </c>
      <c r="G12" s="896" t="s">
        <v>7</v>
      </c>
      <c r="H12" s="896" t="s">
        <v>7</v>
      </c>
      <c r="I12" s="1601"/>
      <c r="J12" s="626" t="s">
        <v>7</v>
      </c>
    </row>
    <row r="13" spans="1:10" s="288" customFormat="1" ht="22.5" customHeight="1">
      <c r="A13" s="293">
        <v>6</v>
      </c>
      <c r="B13" s="226" t="s">
        <v>771</v>
      </c>
      <c r="C13" s="896">
        <v>5</v>
      </c>
      <c r="D13" s="897" t="s">
        <v>899</v>
      </c>
      <c r="E13" s="898">
        <f>'AT-3'!G13</f>
        <v>3097</v>
      </c>
      <c r="F13" s="896" t="s">
        <v>7</v>
      </c>
      <c r="G13" s="896" t="s">
        <v>7</v>
      </c>
      <c r="H13" s="896" t="s">
        <v>7</v>
      </c>
      <c r="I13" s="1601"/>
      <c r="J13" s="169" t="s">
        <v>7</v>
      </c>
    </row>
    <row r="14" spans="1:10" s="288" customFormat="1" ht="22.5" customHeight="1">
      <c r="A14" s="293">
        <v>7</v>
      </c>
      <c r="B14" s="226" t="s">
        <v>772</v>
      </c>
      <c r="C14" s="896">
        <v>5</v>
      </c>
      <c r="D14" s="897" t="s">
        <v>899</v>
      </c>
      <c r="E14" s="898">
        <f>'AT-3'!G14</f>
        <v>3548</v>
      </c>
      <c r="F14" s="896" t="s">
        <v>7</v>
      </c>
      <c r="G14" s="896" t="s">
        <v>7</v>
      </c>
      <c r="H14" s="896" t="s">
        <v>7</v>
      </c>
      <c r="I14" s="1601"/>
      <c r="J14" s="169" t="s">
        <v>7</v>
      </c>
    </row>
    <row r="15" spans="1:10" s="288" customFormat="1" ht="22.5" customHeight="1">
      <c r="A15" s="293">
        <v>8</v>
      </c>
      <c r="B15" s="226" t="s">
        <v>773</v>
      </c>
      <c r="C15" s="896"/>
      <c r="D15" s="897" t="s">
        <v>899</v>
      </c>
      <c r="E15" s="898">
        <f>'AT-3'!G15</f>
        <v>3418</v>
      </c>
      <c r="F15" s="896" t="s">
        <v>7</v>
      </c>
      <c r="G15" s="896" t="s">
        <v>7</v>
      </c>
      <c r="H15" s="896" t="s">
        <v>7</v>
      </c>
      <c r="I15" s="1601"/>
      <c r="J15" s="169" t="s">
        <v>7</v>
      </c>
    </row>
    <row r="16" spans="1:10" s="288" customFormat="1" ht="22.5" customHeight="1">
      <c r="A16" s="293">
        <v>9</v>
      </c>
      <c r="B16" s="226" t="s">
        <v>774</v>
      </c>
      <c r="C16" s="896">
        <v>5</v>
      </c>
      <c r="D16" s="897" t="s">
        <v>899</v>
      </c>
      <c r="E16" s="898">
        <f>'AT-3'!G16</f>
        <v>3412</v>
      </c>
      <c r="F16" s="896" t="s">
        <v>7</v>
      </c>
      <c r="G16" s="896" t="s">
        <v>7</v>
      </c>
      <c r="H16" s="896" t="s">
        <v>7</v>
      </c>
      <c r="I16" s="1601"/>
      <c r="J16" s="169" t="s">
        <v>7</v>
      </c>
    </row>
    <row r="17" spans="1:10" s="288" customFormat="1" ht="22.5" customHeight="1">
      <c r="A17" s="293">
        <v>10</v>
      </c>
      <c r="B17" s="226" t="s">
        <v>775</v>
      </c>
      <c r="C17" s="896">
        <v>5</v>
      </c>
      <c r="D17" s="897" t="s">
        <v>899</v>
      </c>
      <c r="E17" s="898">
        <f>'AT-3'!G17</f>
        <v>4803</v>
      </c>
      <c r="F17" s="896" t="s">
        <v>7</v>
      </c>
      <c r="G17" s="896" t="s">
        <v>7</v>
      </c>
      <c r="H17" s="896" t="s">
        <v>7</v>
      </c>
      <c r="I17" s="1601"/>
      <c r="J17" s="169" t="s">
        <v>7</v>
      </c>
    </row>
    <row r="18" spans="1:10" s="288" customFormat="1" ht="22.5" customHeight="1">
      <c r="A18" s="293">
        <v>11</v>
      </c>
      <c r="B18" s="226" t="s">
        <v>776</v>
      </c>
      <c r="C18" s="896">
        <v>6</v>
      </c>
      <c r="D18" s="897" t="s">
        <v>899</v>
      </c>
      <c r="E18" s="898">
        <f>'AT-3'!G18</f>
        <v>3262</v>
      </c>
      <c r="F18" s="896" t="s">
        <v>7</v>
      </c>
      <c r="G18" s="896" t="s">
        <v>7</v>
      </c>
      <c r="H18" s="896" t="s">
        <v>7</v>
      </c>
      <c r="I18" s="1601"/>
      <c r="J18" s="169" t="s">
        <v>7</v>
      </c>
    </row>
    <row r="19" spans="1:10" s="288" customFormat="1" ht="22.5" customHeight="1">
      <c r="A19" s="293">
        <v>12</v>
      </c>
      <c r="B19" s="226" t="s">
        <v>777</v>
      </c>
      <c r="C19" s="896">
        <v>5</v>
      </c>
      <c r="D19" s="897" t="s">
        <v>899</v>
      </c>
      <c r="E19" s="898">
        <f>'AT-3'!G19</f>
        <v>3753</v>
      </c>
      <c r="F19" s="896" t="s">
        <v>7</v>
      </c>
      <c r="G19" s="896" t="s">
        <v>7</v>
      </c>
      <c r="H19" s="896" t="s">
        <v>7</v>
      </c>
      <c r="I19" s="1601"/>
      <c r="J19" s="169" t="s">
        <v>7</v>
      </c>
    </row>
    <row r="20" spans="1:10" s="288" customFormat="1" ht="22.5" customHeight="1">
      <c r="A20" s="293">
        <v>13</v>
      </c>
      <c r="B20" s="226" t="s">
        <v>778</v>
      </c>
      <c r="C20" s="896">
        <v>5</v>
      </c>
      <c r="D20" s="897" t="s">
        <v>899</v>
      </c>
      <c r="E20" s="898">
        <f>'AT-3'!G20</f>
        <v>2924</v>
      </c>
      <c r="F20" s="896" t="s">
        <v>7</v>
      </c>
      <c r="G20" s="896" t="s">
        <v>7</v>
      </c>
      <c r="H20" s="896" t="s">
        <v>7</v>
      </c>
      <c r="I20" s="1602"/>
      <c r="J20" s="169" t="s">
        <v>7</v>
      </c>
    </row>
    <row r="21" spans="1:10" s="289" customFormat="1" ht="22.5" customHeight="1">
      <c r="A21" s="1545" t="s">
        <v>779</v>
      </c>
      <c r="B21" s="1545"/>
      <c r="C21" s="996">
        <v>5</v>
      </c>
      <c r="D21" s="996" t="s">
        <v>7</v>
      </c>
      <c r="E21" s="1027">
        <f>SUM(E8:E20)</f>
        <v>45484</v>
      </c>
      <c r="F21" s="1028" t="s">
        <v>7</v>
      </c>
      <c r="G21" s="1028" t="s">
        <v>7</v>
      </c>
      <c r="H21" s="1029" t="s">
        <v>7</v>
      </c>
      <c r="I21" s="996" t="s">
        <v>7</v>
      </c>
      <c r="J21" s="951" t="s">
        <v>7</v>
      </c>
    </row>
    <row r="22" spans="1:10" s="288" customFormat="1" ht="15.75" customHeight="1">
      <c r="A22" s="289"/>
      <c r="B22" s="289"/>
      <c r="C22" s="289"/>
      <c r="D22" s="289"/>
      <c r="E22" s="289"/>
      <c r="F22" s="289"/>
      <c r="G22" s="289"/>
      <c r="H22" s="289"/>
      <c r="I22" s="289"/>
      <c r="J22" s="289"/>
    </row>
    <row r="23" spans="1:10" s="288" customFormat="1" ht="60" customHeight="1">
      <c r="A23" s="1515" t="s">
        <v>786</v>
      </c>
      <c r="B23" s="1515"/>
      <c r="C23" s="602"/>
      <c r="D23" s="296"/>
      <c r="E23" s="296"/>
      <c r="I23" s="1603" t="s">
        <v>741</v>
      </c>
      <c r="J23" s="1603"/>
    </row>
  </sheetData>
  <sheetProtection/>
  <mergeCells count="14">
    <mergeCell ref="C5:C6"/>
    <mergeCell ref="D5:E5"/>
    <mergeCell ref="F5:I5"/>
    <mergeCell ref="J5:J6"/>
    <mergeCell ref="I8:I20"/>
    <mergeCell ref="A21:B21"/>
    <mergeCell ref="A23:B23"/>
    <mergeCell ref="I23:J23"/>
    <mergeCell ref="I4:J4"/>
    <mergeCell ref="A1:I1"/>
    <mergeCell ref="A2:J2"/>
    <mergeCell ref="A3:I3"/>
    <mergeCell ref="A5:A6"/>
    <mergeCell ref="B5:B6"/>
  </mergeCells>
  <printOptions horizontalCentered="1"/>
  <pageMargins left="0.7" right="0.2" top="0.25" bottom="0.2" header="0.2" footer="0.2"/>
  <pageSetup horizontalDpi="600" verticalDpi="600" orientation="landscape" paperSize="9" r:id="rId1"/>
  <headerFooter>
    <oddFooter>&amp;C32</oddFooter>
  </headerFooter>
</worksheet>
</file>

<file path=xl/worksheets/sheet33.xml><?xml version="1.0" encoding="utf-8"?>
<worksheet xmlns="http://schemas.openxmlformats.org/spreadsheetml/2006/main" xmlns:r="http://schemas.openxmlformats.org/officeDocument/2006/relationships">
  <sheetPr>
    <tabColor rgb="FF00B050"/>
  </sheetPr>
  <dimension ref="A1:K26"/>
  <sheetViews>
    <sheetView view="pageBreakPreview" zoomScale="90" zoomScaleSheetLayoutView="90" zoomScalePageLayoutView="0" workbookViewId="0" topLeftCell="A1">
      <selection activeCell="F4" sqref="F4"/>
    </sheetView>
  </sheetViews>
  <sheetFormatPr defaultColWidth="9.140625" defaultRowHeight="12.75"/>
  <cols>
    <col min="1" max="1" width="8.57421875" style="627" customWidth="1"/>
    <col min="2" max="2" width="32.140625" style="627" customWidth="1"/>
    <col min="3" max="3" width="14.28125" style="627" customWidth="1"/>
    <col min="4" max="5" width="11.7109375" style="627" customWidth="1"/>
    <col min="6" max="6" width="12.00390625" style="627" customWidth="1"/>
    <col min="7" max="7" width="12.57421875" style="627" customWidth="1"/>
    <col min="8" max="8" width="11.8515625" style="627" customWidth="1"/>
    <col min="9" max="9" width="12.00390625" style="627" customWidth="1"/>
    <col min="10" max="10" width="11.8515625" style="627" customWidth="1"/>
    <col min="11" max="11" width="17.00390625" style="627" customWidth="1"/>
    <col min="12" max="16384" width="9.140625" style="627" customWidth="1"/>
  </cols>
  <sheetData>
    <row r="1" spans="8:11" ht="15">
      <c r="H1" s="1609"/>
      <c r="I1" s="1609"/>
      <c r="J1" s="628"/>
      <c r="K1" s="629" t="s">
        <v>900</v>
      </c>
    </row>
    <row r="2" spans="1:11" ht="18.75">
      <c r="A2" s="1610" t="s">
        <v>0</v>
      </c>
      <c r="B2" s="1610"/>
      <c r="C2" s="1610"/>
      <c r="D2" s="1610"/>
      <c r="E2" s="1610"/>
      <c r="F2" s="1610"/>
      <c r="G2" s="1610"/>
      <c r="H2" s="1610"/>
      <c r="I2" s="1610"/>
      <c r="J2" s="1610"/>
      <c r="K2" s="1610"/>
    </row>
    <row r="3" spans="1:11" ht="20.25" customHeight="1">
      <c r="A3" s="1610" t="s">
        <v>636</v>
      </c>
      <c r="B3" s="1610"/>
      <c r="C3" s="1610"/>
      <c r="D3" s="1610"/>
      <c r="E3" s="1610"/>
      <c r="F3" s="1610"/>
      <c r="G3" s="1610"/>
      <c r="H3" s="1610"/>
      <c r="I3" s="1610"/>
      <c r="J3" s="1610"/>
      <c r="K3" s="1610"/>
    </row>
    <row r="4" spans="1:11" ht="15">
      <c r="A4" s="1030"/>
      <c r="B4" s="1030"/>
      <c r="C4" s="1030"/>
      <c r="D4" s="1030"/>
      <c r="E4" s="1030"/>
      <c r="F4" s="1030"/>
      <c r="G4" s="1030"/>
      <c r="H4" s="1030"/>
      <c r="I4" s="1030"/>
      <c r="J4" s="1030"/>
      <c r="K4" s="1030"/>
    </row>
    <row r="5" spans="1:11" ht="16.5">
      <c r="A5" s="1611" t="s">
        <v>476</v>
      </c>
      <c r="B5" s="1611"/>
      <c r="C5" s="1611"/>
      <c r="D5" s="1611"/>
      <c r="E5" s="1611"/>
      <c r="F5" s="1611"/>
      <c r="G5" s="1611"/>
      <c r="H5" s="1611"/>
      <c r="I5" s="1611"/>
      <c r="J5" s="1611"/>
      <c r="K5" s="1611"/>
    </row>
    <row r="6" ht="16.5">
      <c r="A6" s="630" t="s">
        <v>765</v>
      </c>
    </row>
    <row r="7" spans="1:11" s="631" customFormat="1" ht="15">
      <c r="A7" s="627"/>
      <c r="B7" s="627"/>
      <c r="C7" s="627"/>
      <c r="D7" s="627"/>
      <c r="E7" s="627"/>
      <c r="F7" s="627"/>
      <c r="G7" s="627"/>
      <c r="H7" s="627"/>
      <c r="I7" s="627"/>
      <c r="J7" s="1612" t="s">
        <v>1024</v>
      </c>
      <c r="K7" s="1612"/>
    </row>
    <row r="8" spans="1:11" s="631" customFormat="1" ht="39.75" customHeight="1">
      <c r="A8" s="1613" t="s">
        <v>235</v>
      </c>
      <c r="B8" s="1613" t="s">
        <v>236</v>
      </c>
      <c r="C8" s="1615" t="s">
        <v>237</v>
      </c>
      <c r="D8" s="1616"/>
      <c r="E8" s="1616"/>
      <c r="F8" s="1617"/>
      <c r="G8" s="1615" t="s">
        <v>901</v>
      </c>
      <c r="H8" s="1616"/>
      <c r="I8" s="1616"/>
      <c r="J8" s="1617"/>
      <c r="K8" s="1613" t="s">
        <v>67</v>
      </c>
    </row>
    <row r="9" spans="1:11" s="631" customFormat="1" ht="37.5" customHeight="1">
      <c r="A9" s="1614"/>
      <c r="B9" s="1614"/>
      <c r="C9" s="1031" t="s">
        <v>238</v>
      </c>
      <c r="D9" s="1031" t="s">
        <v>239</v>
      </c>
      <c r="E9" s="1031" t="s">
        <v>240</v>
      </c>
      <c r="F9" s="1031" t="s">
        <v>13</v>
      </c>
      <c r="G9" s="1031" t="s">
        <v>238</v>
      </c>
      <c r="H9" s="1031" t="s">
        <v>239</v>
      </c>
      <c r="I9" s="1031" t="s">
        <v>240</v>
      </c>
      <c r="J9" s="1031" t="s">
        <v>13</v>
      </c>
      <c r="K9" s="1614"/>
    </row>
    <row r="10" spans="1:11" s="631" customFormat="1" ht="15">
      <c r="A10" s="632" t="s">
        <v>217</v>
      </c>
      <c r="B10" s="632" t="s">
        <v>218</v>
      </c>
      <c r="C10" s="632" t="s">
        <v>219</v>
      </c>
      <c r="D10" s="632" t="s">
        <v>220</v>
      </c>
      <c r="E10" s="632" t="s">
        <v>221</v>
      </c>
      <c r="F10" s="632" t="s">
        <v>222</v>
      </c>
      <c r="G10" s="632" t="s">
        <v>223</v>
      </c>
      <c r="H10" s="632" t="s">
        <v>224</v>
      </c>
      <c r="I10" s="632" t="s">
        <v>241</v>
      </c>
      <c r="J10" s="632" t="s">
        <v>242</v>
      </c>
      <c r="K10" s="632" t="s">
        <v>243</v>
      </c>
    </row>
    <row r="11" spans="1:11" s="637" customFormat="1" ht="24.75" customHeight="1">
      <c r="A11" s="633" t="s">
        <v>22</v>
      </c>
      <c r="B11" s="634" t="s">
        <v>244</v>
      </c>
      <c r="C11" s="635"/>
      <c r="D11" s="635"/>
      <c r="E11" s="635"/>
      <c r="F11" s="635"/>
      <c r="G11" s="635"/>
      <c r="H11" s="635"/>
      <c r="I11" s="636"/>
      <c r="J11" s="636"/>
      <c r="K11" s="634"/>
    </row>
    <row r="12" spans="1:11" s="637" customFormat="1" ht="24.75" customHeight="1">
      <c r="A12" s="633"/>
      <c r="B12" s="638" t="s">
        <v>922</v>
      </c>
      <c r="C12" s="639">
        <v>1</v>
      </c>
      <c r="D12" s="639">
        <v>0</v>
      </c>
      <c r="E12" s="639">
        <v>0</v>
      </c>
      <c r="F12" s="639">
        <f aca="true" t="shared" si="0" ref="F12:F17">C12+D12+E12</f>
        <v>1</v>
      </c>
      <c r="G12" s="639">
        <v>0</v>
      </c>
      <c r="H12" s="639">
        <v>0</v>
      </c>
      <c r="I12" s="639">
        <v>0</v>
      </c>
      <c r="J12" s="639">
        <f aca="true" t="shared" si="1" ref="J12:J17">SUM(G12:I12)</f>
        <v>0</v>
      </c>
      <c r="K12" s="634"/>
    </row>
    <row r="13" spans="1:11" s="640" customFormat="1" ht="24.75" customHeight="1">
      <c r="A13" s="633"/>
      <c r="B13" s="638" t="s">
        <v>917</v>
      </c>
      <c r="C13" s="639">
        <v>1</v>
      </c>
      <c r="D13" s="639">
        <v>0</v>
      </c>
      <c r="E13" s="639">
        <v>0</v>
      </c>
      <c r="F13" s="639">
        <f t="shared" si="0"/>
        <v>1</v>
      </c>
      <c r="G13" s="639">
        <v>0</v>
      </c>
      <c r="H13" s="639">
        <v>0</v>
      </c>
      <c r="I13" s="639">
        <v>0</v>
      </c>
      <c r="J13" s="639">
        <f t="shared" si="1"/>
        <v>0</v>
      </c>
      <c r="K13" s="634"/>
    </row>
    <row r="14" spans="1:11" ht="24.75" customHeight="1">
      <c r="A14" s="641"/>
      <c r="B14" s="638" t="s">
        <v>918</v>
      </c>
      <c r="C14" s="639">
        <v>1</v>
      </c>
      <c r="D14" s="642">
        <v>13</v>
      </c>
      <c r="E14" s="639">
        <v>0</v>
      </c>
      <c r="F14" s="639">
        <f t="shared" si="0"/>
        <v>14</v>
      </c>
      <c r="G14" s="639">
        <v>0</v>
      </c>
      <c r="H14" s="639">
        <v>0</v>
      </c>
      <c r="I14" s="639">
        <v>0</v>
      </c>
      <c r="J14" s="639">
        <f t="shared" si="1"/>
        <v>0</v>
      </c>
      <c r="K14" s="643"/>
    </row>
    <row r="15" spans="1:11" ht="24.75" customHeight="1">
      <c r="A15" s="644"/>
      <c r="B15" s="638" t="s">
        <v>919</v>
      </c>
      <c r="C15" s="639">
        <v>1</v>
      </c>
      <c r="D15" s="642">
        <v>13</v>
      </c>
      <c r="E15" s="639">
        <v>0</v>
      </c>
      <c r="F15" s="639">
        <f t="shared" si="0"/>
        <v>14</v>
      </c>
      <c r="G15" s="639">
        <v>0</v>
      </c>
      <c r="H15" s="639">
        <v>0</v>
      </c>
      <c r="I15" s="639">
        <v>0</v>
      </c>
      <c r="J15" s="639">
        <f t="shared" si="1"/>
        <v>0</v>
      </c>
      <c r="K15" s="643"/>
    </row>
    <row r="16" spans="1:11" s="646" customFormat="1" ht="24.75" customHeight="1">
      <c r="A16" s="641"/>
      <c r="B16" s="638" t="s">
        <v>920</v>
      </c>
      <c r="C16" s="639">
        <v>1</v>
      </c>
      <c r="D16" s="642">
        <v>1</v>
      </c>
      <c r="E16" s="639">
        <v>0</v>
      </c>
      <c r="F16" s="639">
        <f t="shared" si="0"/>
        <v>2</v>
      </c>
      <c r="G16" s="639">
        <v>0</v>
      </c>
      <c r="H16" s="639">
        <v>0</v>
      </c>
      <c r="I16" s="639">
        <v>1</v>
      </c>
      <c r="J16" s="639">
        <f t="shared" si="1"/>
        <v>1</v>
      </c>
      <c r="K16" s="645"/>
    </row>
    <row r="17" spans="1:11" s="646" customFormat="1" ht="24.75" customHeight="1">
      <c r="A17" s="641"/>
      <c r="B17" s="638" t="s">
        <v>921</v>
      </c>
      <c r="C17" s="639">
        <v>1</v>
      </c>
      <c r="D17" s="642">
        <v>1</v>
      </c>
      <c r="E17" s="639">
        <v>0</v>
      </c>
      <c r="F17" s="639">
        <f t="shared" si="0"/>
        <v>2</v>
      </c>
      <c r="G17" s="639">
        <v>0</v>
      </c>
      <c r="H17" s="639">
        <v>0</v>
      </c>
      <c r="I17" s="639">
        <v>0</v>
      </c>
      <c r="J17" s="639">
        <f t="shared" si="1"/>
        <v>0</v>
      </c>
      <c r="K17" s="645"/>
    </row>
    <row r="18" spans="1:11" s="646" customFormat="1" ht="24.75" customHeight="1">
      <c r="A18" s="641"/>
      <c r="B18" s="647"/>
      <c r="C18" s="648"/>
      <c r="D18" s="648"/>
      <c r="E18" s="648"/>
      <c r="F18" s="648"/>
      <c r="G18" s="648"/>
      <c r="H18" s="649"/>
      <c r="I18" s="648"/>
      <c r="J18" s="648"/>
      <c r="K18" s="645"/>
    </row>
    <row r="19" spans="1:11" s="646" customFormat="1" ht="24.75" customHeight="1">
      <c r="A19" s="641" t="s">
        <v>25</v>
      </c>
      <c r="B19" s="634" t="s">
        <v>902</v>
      </c>
      <c r="C19" s="650"/>
      <c r="D19" s="650"/>
      <c r="E19" s="650"/>
      <c r="F19" s="650"/>
      <c r="G19" s="650"/>
      <c r="H19" s="650"/>
      <c r="I19" s="650"/>
      <c r="J19" s="650"/>
      <c r="K19" s="645"/>
    </row>
    <row r="20" spans="1:11" s="646" customFormat="1" ht="22.5" customHeight="1">
      <c r="A20" s="651" t="s">
        <v>234</v>
      </c>
      <c r="B20" s="638" t="s">
        <v>903</v>
      </c>
      <c r="C20" s="639">
        <v>1</v>
      </c>
      <c r="D20" s="639">
        <v>13</v>
      </c>
      <c r="E20" s="639">
        <v>0</v>
      </c>
      <c r="F20" s="639">
        <f>C20+D20+E20</f>
        <v>14</v>
      </c>
      <c r="G20" s="639">
        <v>1</v>
      </c>
      <c r="H20" s="639">
        <v>0</v>
      </c>
      <c r="I20" s="639">
        <v>670</v>
      </c>
      <c r="J20" s="639">
        <f>SUM(G20:I20)</f>
        <v>671</v>
      </c>
      <c r="K20" s="645"/>
    </row>
    <row r="21" spans="1:11" ht="22.5" customHeight="1">
      <c r="A21" s="644"/>
      <c r="B21" s="638" t="s">
        <v>904</v>
      </c>
      <c r="C21" s="639">
        <v>1</v>
      </c>
      <c r="D21" s="639">
        <v>0</v>
      </c>
      <c r="E21" s="639">
        <v>0</v>
      </c>
      <c r="F21" s="639">
        <f>C21+D21+E21</f>
        <v>1</v>
      </c>
      <c r="G21" s="639">
        <v>0</v>
      </c>
      <c r="H21" s="639">
        <v>0</v>
      </c>
      <c r="I21" s="639">
        <v>0</v>
      </c>
      <c r="J21" s="639">
        <f>SUM(G21:I21)</f>
        <v>0</v>
      </c>
      <c r="K21" s="643"/>
    </row>
    <row r="22" spans="1:11" ht="32.25" customHeight="1">
      <c r="A22" s="644"/>
      <c r="B22" s="652" t="s">
        <v>905</v>
      </c>
      <c r="C22" s="639">
        <v>0</v>
      </c>
      <c r="D22" s="639">
        <v>0</v>
      </c>
      <c r="E22" s="639">
        <v>0</v>
      </c>
      <c r="F22" s="639">
        <f>C22+D22+E22</f>
        <v>0</v>
      </c>
      <c r="G22" s="639">
        <v>3</v>
      </c>
      <c r="H22" s="639">
        <v>13</v>
      </c>
      <c r="I22" s="639">
        <v>0</v>
      </c>
      <c r="J22" s="639">
        <f>SUM(G22:I22)</f>
        <v>16</v>
      </c>
      <c r="K22" s="643"/>
    </row>
    <row r="23" spans="1:11" ht="32.25" customHeight="1">
      <c r="A23" s="644"/>
      <c r="B23" s="652" t="s">
        <v>906</v>
      </c>
      <c r="C23" s="639">
        <v>0</v>
      </c>
      <c r="D23" s="639">
        <v>0</v>
      </c>
      <c r="E23" s="639">
        <v>0</v>
      </c>
      <c r="F23" s="639">
        <f>C23+D23+E23</f>
        <v>0</v>
      </c>
      <c r="G23" s="639">
        <v>4</v>
      </c>
      <c r="H23" s="639">
        <v>13</v>
      </c>
      <c r="I23" s="639">
        <v>0</v>
      </c>
      <c r="J23" s="639">
        <f>SUM(G23:I23)</f>
        <v>17</v>
      </c>
      <c r="K23" s="643"/>
    </row>
    <row r="24" ht="17.25" customHeight="1">
      <c r="A24" s="627" t="s">
        <v>907</v>
      </c>
    </row>
    <row r="25" spans="8:11" ht="21.75" customHeight="1">
      <c r="H25" s="1618"/>
      <c r="I25" s="1618"/>
      <c r="J25" s="1618"/>
      <c r="K25" s="1618"/>
    </row>
    <row r="26" spans="1:11" ht="62.25" customHeight="1">
      <c r="A26" s="1619" t="s">
        <v>794</v>
      </c>
      <c r="B26" s="1619"/>
      <c r="C26" s="653"/>
      <c r="D26" s="654"/>
      <c r="E26" s="654"/>
      <c r="F26" s="655"/>
      <c r="G26" s="655"/>
      <c r="H26" s="655"/>
      <c r="I26" s="1620" t="s">
        <v>908</v>
      </c>
      <c r="J26" s="1620"/>
      <c r="K26" s="1620"/>
    </row>
  </sheetData>
  <sheetProtection/>
  <mergeCells count="13">
    <mergeCell ref="H25:K25"/>
    <mergeCell ref="A26:B26"/>
    <mergeCell ref="I26:K26"/>
    <mergeCell ref="H1:I1"/>
    <mergeCell ref="A2:K2"/>
    <mergeCell ref="A3:K3"/>
    <mergeCell ref="A5:K5"/>
    <mergeCell ref="J7:K7"/>
    <mergeCell ref="A8:A9"/>
    <mergeCell ref="B8:B9"/>
    <mergeCell ref="C8:F8"/>
    <mergeCell ref="G8:J8"/>
    <mergeCell ref="K8:K9"/>
  </mergeCells>
  <printOptions horizontalCentered="1"/>
  <pageMargins left="0.748031496062992" right="0.196850393700787" top="0.196850393700787" bottom="0.393700787401575" header="0.196850393700787" footer="0.196850393700787"/>
  <pageSetup horizontalDpi="600" verticalDpi="600" orientation="landscape" paperSize="9" scale="86" r:id="rId1"/>
  <headerFooter>
    <oddFooter>&amp;C33</oddFooter>
  </headerFooter>
</worksheet>
</file>

<file path=xl/worksheets/sheet34.xml><?xml version="1.0" encoding="utf-8"?>
<worksheet xmlns="http://schemas.openxmlformats.org/spreadsheetml/2006/main" xmlns:r="http://schemas.openxmlformats.org/officeDocument/2006/relationships">
  <sheetPr>
    <tabColor rgb="FF00B050"/>
    <pageSetUpPr fitToPage="1"/>
  </sheetPr>
  <dimension ref="A1:H24"/>
  <sheetViews>
    <sheetView view="pageBreakPreview" zoomScale="115" zoomScaleSheetLayoutView="115" zoomScalePageLayoutView="0" workbookViewId="0" topLeftCell="A1">
      <selection activeCell="A4" sqref="A4:G4"/>
    </sheetView>
  </sheetViews>
  <sheetFormatPr defaultColWidth="9.140625" defaultRowHeight="12.75"/>
  <cols>
    <col min="1" max="1" width="8.28125" style="126" customWidth="1"/>
    <col min="2" max="2" width="16.8515625" style="126" customWidth="1"/>
    <col min="3" max="3" width="12.8515625" style="126" customWidth="1"/>
    <col min="4" max="4" width="19.140625" style="126" customWidth="1"/>
    <col min="5" max="5" width="18.28125" style="126" customWidth="1"/>
    <col min="6" max="6" width="19.28125" style="126" customWidth="1"/>
    <col min="7" max="7" width="20.57421875" style="126" customWidth="1"/>
    <col min="8" max="8" width="10.7109375" style="126" customWidth="1"/>
    <col min="9" max="16384" width="9.140625" style="126" customWidth="1"/>
  </cols>
  <sheetData>
    <row r="1" spans="1:8" ht="18">
      <c r="A1" s="1409" t="s">
        <v>909</v>
      </c>
      <c r="B1" s="1409"/>
      <c r="C1" s="1409"/>
      <c r="D1" s="1409"/>
      <c r="E1" s="1409"/>
      <c r="F1" s="1409"/>
      <c r="G1" s="1621" t="s">
        <v>566</v>
      </c>
      <c r="H1" s="1621"/>
    </row>
    <row r="2" spans="1:8" ht="21">
      <c r="A2" s="1410" t="s">
        <v>730</v>
      </c>
      <c r="B2" s="1410"/>
      <c r="C2" s="1410"/>
      <c r="D2" s="1410"/>
      <c r="E2" s="1410"/>
      <c r="F2" s="1410"/>
      <c r="G2" s="1410"/>
      <c r="H2" s="934"/>
    </row>
    <row r="3" spans="1:8" ht="13.5" customHeight="1">
      <c r="A3" s="1033"/>
      <c r="B3" s="1033"/>
      <c r="C3" s="934"/>
      <c r="D3" s="934"/>
      <c r="E3" s="934"/>
      <c r="F3" s="934"/>
      <c r="G3" s="934"/>
      <c r="H3" s="934"/>
    </row>
    <row r="4" spans="1:8" ht="18" customHeight="1">
      <c r="A4" s="1411" t="s">
        <v>567</v>
      </c>
      <c r="B4" s="1411"/>
      <c r="C4" s="1411"/>
      <c r="D4" s="1411"/>
      <c r="E4" s="1411"/>
      <c r="F4" s="1411"/>
      <c r="G4" s="1411"/>
      <c r="H4" s="934"/>
    </row>
    <row r="5" spans="1:8" ht="15">
      <c r="A5" s="1622" t="s">
        <v>797</v>
      </c>
      <c r="B5" s="1622"/>
      <c r="C5" s="1622"/>
      <c r="F5" s="1384" t="s">
        <v>1024</v>
      </c>
      <c r="G5" s="1384"/>
      <c r="H5" s="1384"/>
    </row>
    <row r="6" spans="1:8" ht="75" customHeight="1">
      <c r="A6" s="1032" t="s">
        <v>2</v>
      </c>
      <c r="B6" s="1032" t="s">
        <v>3</v>
      </c>
      <c r="C6" s="1032" t="s">
        <v>568</v>
      </c>
      <c r="D6" s="984" t="s">
        <v>569</v>
      </c>
      <c r="E6" s="984" t="s">
        <v>570</v>
      </c>
      <c r="F6" s="984" t="s">
        <v>571</v>
      </c>
      <c r="G6" s="984" t="s">
        <v>638</v>
      </c>
      <c r="H6" s="984" t="s">
        <v>612</v>
      </c>
    </row>
    <row r="7" spans="1:8" s="163" customFormat="1" ht="15">
      <c r="A7" s="166" t="s">
        <v>217</v>
      </c>
      <c r="B7" s="166" t="s">
        <v>218</v>
      </c>
      <c r="C7" s="166" t="s">
        <v>219</v>
      </c>
      <c r="D7" s="166" t="s">
        <v>220</v>
      </c>
      <c r="E7" s="166" t="s">
        <v>221</v>
      </c>
      <c r="F7" s="166" t="s">
        <v>222</v>
      </c>
      <c r="G7" s="166" t="s">
        <v>223</v>
      </c>
      <c r="H7" s="166" t="s">
        <v>224</v>
      </c>
    </row>
    <row r="8" spans="1:8" s="288" customFormat="1" ht="21" customHeight="1">
      <c r="A8" s="293">
        <v>1</v>
      </c>
      <c r="B8" s="226" t="s">
        <v>766</v>
      </c>
      <c r="C8" s="657">
        <v>3190</v>
      </c>
      <c r="D8" s="859">
        <v>1242</v>
      </c>
      <c r="E8" s="532">
        <v>455</v>
      </c>
      <c r="F8" s="532">
        <v>328</v>
      </c>
      <c r="G8" s="531">
        <v>794</v>
      </c>
      <c r="H8" s="323" t="s">
        <v>7</v>
      </c>
    </row>
    <row r="9" spans="1:8" s="288" customFormat="1" ht="21" customHeight="1">
      <c r="A9" s="293">
        <v>2</v>
      </c>
      <c r="B9" s="226" t="s">
        <v>767</v>
      </c>
      <c r="C9" s="657">
        <v>2701</v>
      </c>
      <c r="D9" s="859">
        <v>610</v>
      </c>
      <c r="E9" s="532">
        <v>610</v>
      </c>
      <c r="F9" s="532">
        <v>2091</v>
      </c>
      <c r="G9" s="531">
        <v>2091</v>
      </c>
      <c r="H9" s="323" t="s">
        <v>7</v>
      </c>
    </row>
    <row r="10" spans="1:8" s="288" customFormat="1" ht="21" customHeight="1">
      <c r="A10" s="293">
        <v>3</v>
      </c>
      <c r="B10" s="226" t="s">
        <v>768</v>
      </c>
      <c r="C10" s="657">
        <v>3869</v>
      </c>
      <c r="D10" s="859">
        <v>918</v>
      </c>
      <c r="E10" s="532">
        <v>767</v>
      </c>
      <c r="F10" s="532">
        <v>0</v>
      </c>
      <c r="G10" s="531">
        <v>151</v>
      </c>
      <c r="H10" s="323" t="s">
        <v>7</v>
      </c>
    </row>
    <row r="11" spans="1:8" s="288" customFormat="1" ht="21" customHeight="1">
      <c r="A11" s="293">
        <v>4</v>
      </c>
      <c r="B11" s="226" t="s">
        <v>769</v>
      </c>
      <c r="C11" s="657">
        <v>4268</v>
      </c>
      <c r="D11" s="859">
        <v>1184</v>
      </c>
      <c r="E11" s="532">
        <v>450</v>
      </c>
      <c r="F11" s="532">
        <v>329</v>
      </c>
      <c r="G11" s="531">
        <v>911</v>
      </c>
      <c r="H11" s="323" t="s">
        <v>7</v>
      </c>
    </row>
    <row r="12" spans="1:8" s="332" customFormat="1" ht="21" customHeight="1">
      <c r="A12" s="323">
        <v>5</v>
      </c>
      <c r="B12" s="230" t="s">
        <v>770</v>
      </c>
      <c r="C12" s="657">
        <v>3239</v>
      </c>
      <c r="D12" s="859">
        <v>61</v>
      </c>
      <c r="E12" s="532">
        <v>2558</v>
      </c>
      <c r="F12" s="532">
        <v>250</v>
      </c>
      <c r="G12" s="531">
        <v>3239</v>
      </c>
      <c r="H12" s="323" t="s">
        <v>7</v>
      </c>
    </row>
    <row r="13" spans="1:8" s="288" customFormat="1" ht="21" customHeight="1">
      <c r="A13" s="293">
        <v>6</v>
      </c>
      <c r="B13" s="226" t="s">
        <v>771</v>
      </c>
      <c r="C13" s="657">
        <v>3097</v>
      </c>
      <c r="D13" s="859">
        <v>573</v>
      </c>
      <c r="E13" s="532">
        <v>361</v>
      </c>
      <c r="F13" s="532">
        <v>212</v>
      </c>
      <c r="G13" s="859">
        <v>234</v>
      </c>
      <c r="H13" s="323" t="s">
        <v>7</v>
      </c>
    </row>
    <row r="14" spans="1:8" s="288" customFormat="1" ht="21" customHeight="1">
      <c r="A14" s="293">
        <v>7</v>
      </c>
      <c r="B14" s="226" t="s">
        <v>772</v>
      </c>
      <c r="C14" s="657">
        <v>3548</v>
      </c>
      <c r="D14" s="859">
        <v>529</v>
      </c>
      <c r="E14" s="532">
        <v>137</v>
      </c>
      <c r="F14" s="532">
        <v>67</v>
      </c>
      <c r="G14" s="531">
        <v>325</v>
      </c>
      <c r="H14" s="323" t="s">
        <v>7</v>
      </c>
    </row>
    <row r="15" spans="1:8" s="288" customFormat="1" ht="21" customHeight="1">
      <c r="A15" s="293">
        <v>8</v>
      </c>
      <c r="B15" s="226" t="s">
        <v>773</v>
      </c>
      <c r="C15" s="657">
        <v>3418</v>
      </c>
      <c r="D15" s="859">
        <v>660</v>
      </c>
      <c r="E15" s="532">
        <v>285</v>
      </c>
      <c r="F15" s="532">
        <v>245</v>
      </c>
      <c r="G15" s="531">
        <v>710</v>
      </c>
      <c r="H15" s="323" t="s">
        <v>7</v>
      </c>
    </row>
    <row r="16" spans="1:8" s="288" customFormat="1" ht="21" customHeight="1">
      <c r="A16" s="293">
        <v>9</v>
      </c>
      <c r="B16" s="226" t="s">
        <v>774</v>
      </c>
      <c r="C16" s="657">
        <v>3412</v>
      </c>
      <c r="D16" s="859">
        <v>1364</v>
      </c>
      <c r="E16" s="532">
        <v>180</v>
      </c>
      <c r="F16" s="532">
        <v>34</v>
      </c>
      <c r="G16" s="531">
        <v>1834</v>
      </c>
      <c r="H16" s="323" t="s">
        <v>7</v>
      </c>
    </row>
    <row r="17" spans="1:8" s="288" customFormat="1" ht="21" customHeight="1">
      <c r="A17" s="293">
        <v>10</v>
      </c>
      <c r="B17" s="226" t="s">
        <v>775</v>
      </c>
      <c r="C17" s="657">
        <v>4803</v>
      </c>
      <c r="D17" s="859">
        <v>277</v>
      </c>
      <c r="E17" s="532">
        <v>173</v>
      </c>
      <c r="F17" s="532">
        <v>0</v>
      </c>
      <c r="G17" s="531">
        <v>104</v>
      </c>
      <c r="H17" s="323" t="s">
        <v>7</v>
      </c>
    </row>
    <row r="18" spans="1:8" s="288" customFormat="1" ht="21" customHeight="1">
      <c r="A18" s="293">
        <v>11</v>
      </c>
      <c r="B18" s="226" t="s">
        <v>776</v>
      </c>
      <c r="C18" s="657">
        <v>3262</v>
      </c>
      <c r="D18" s="859">
        <v>115</v>
      </c>
      <c r="E18" s="532">
        <v>0</v>
      </c>
      <c r="F18" s="532">
        <v>8</v>
      </c>
      <c r="G18" s="531">
        <v>25</v>
      </c>
      <c r="H18" s="323" t="s">
        <v>7</v>
      </c>
    </row>
    <row r="19" spans="1:8" s="288" customFormat="1" ht="21" customHeight="1">
      <c r="A19" s="293">
        <v>12</v>
      </c>
      <c r="B19" s="226" t="s">
        <v>777</v>
      </c>
      <c r="C19" s="657">
        <v>3753</v>
      </c>
      <c r="D19" s="859">
        <v>0</v>
      </c>
      <c r="E19" s="532">
        <v>0</v>
      </c>
      <c r="F19" s="532">
        <v>0</v>
      </c>
      <c r="G19" s="531">
        <v>45</v>
      </c>
      <c r="H19" s="323" t="s">
        <v>7</v>
      </c>
    </row>
    <row r="20" spans="1:8" s="288" customFormat="1" ht="21" customHeight="1">
      <c r="A20" s="293">
        <v>13</v>
      </c>
      <c r="B20" s="226" t="s">
        <v>778</v>
      </c>
      <c r="C20" s="657">
        <v>2924</v>
      </c>
      <c r="D20" s="859">
        <v>164</v>
      </c>
      <c r="E20" s="532">
        <v>65</v>
      </c>
      <c r="F20" s="859">
        <v>164</v>
      </c>
      <c r="G20" s="532">
        <v>150</v>
      </c>
      <c r="H20" s="323" t="s">
        <v>7</v>
      </c>
    </row>
    <row r="21" spans="1:8" s="289" customFormat="1" ht="24.75" customHeight="1">
      <c r="A21" s="1545" t="s">
        <v>779</v>
      </c>
      <c r="B21" s="1545"/>
      <c r="C21" s="1034">
        <f>SUM(C8:C20)</f>
        <v>45484</v>
      </c>
      <c r="D21" s="1035">
        <f>E21+F21+G21</f>
        <v>20382</v>
      </c>
      <c r="E21" s="1034">
        <f>SUM(E8:E20)</f>
        <v>6041</v>
      </c>
      <c r="F21" s="1034">
        <f>SUM(F8:F20)</f>
        <v>3728</v>
      </c>
      <c r="G21" s="1034">
        <f>SUM(G8:G20)</f>
        <v>10613</v>
      </c>
      <c r="H21" s="996"/>
    </row>
    <row r="22" spans="1:8" s="289" customFormat="1" ht="18" customHeight="1">
      <c r="A22" s="563"/>
      <c r="B22" s="563"/>
      <c r="C22" s="658"/>
      <c r="D22" s="658"/>
      <c r="E22" s="658"/>
      <c r="F22" s="658"/>
      <c r="G22" s="658"/>
      <c r="H22" s="353"/>
    </row>
    <row r="23" spans="1:7" s="288" customFormat="1" ht="15.75" customHeight="1">
      <c r="A23" s="289"/>
      <c r="B23" s="289"/>
      <c r="C23" s="289"/>
      <c r="D23" s="289"/>
      <c r="E23" s="289"/>
      <c r="F23" s="289"/>
      <c r="G23" s="289"/>
    </row>
    <row r="24" spans="1:8" s="627" customFormat="1" ht="62.25" customHeight="1">
      <c r="A24" s="1619" t="s">
        <v>794</v>
      </c>
      <c r="B24" s="1619"/>
      <c r="C24" s="653"/>
      <c r="D24" s="654"/>
      <c r="E24" s="654"/>
      <c r="F24" s="1620" t="s">
        <v>908</v>
      </c>
      <c r="G24" s="1620"/>
      <c r="H24" s="1620"/>
    </row>
  </sheetData>
  <sheetProtection/>
  <mergeCells count="9">
    <mergeCell ref="A24:B24"/>
    <mergeCell ref="F24:H24"/>
    <mergeCell ref="G1:H1"/>
    <mergeCell ref="F5:H5"/>
    <mergeCell ref="A1:F1"/>
    <mergeCell ref="A2:G2"/>
    <mergeCell ref="A4:G4"/>
    <mergeCell ref="A5:C5"/>
    <mergeCell ref="A21:B21"/>
  </mergeCells>
  <printOptions horizontalCentered="1"/>
  <pageMargins left="0.71" right="0.2" top="0.25" bottom="0.2" header="0.2" footer="0.2"/>
  <pageSetup fitToHeight="1" fitToWidth="1" horizontalDpi="600" verticalDpi="600" orientation="landscape" paperSize="9" r:id="rId1"/>
  <headerFooter>
    <oddFooter>&amp;C34</oddFooter>
  </headerFooter>
</worksheet>
</file>

<file path=xl/worksheets/sheet35.xml><?xml version="1.0" encoding="utf-8"?>
<worksheet xmlns="http://schemas.openxmlformats.org/spreadsheetml/2006/main" xmlns:r="http://schemas.openxmlformats.org/officeDocument/2006/relationships">
  <sheetPr>
    <tabColor rgb="FF00B050"/>
    <pageSetUpPr fitToPage="1"/>
  </sheetPr>
  <dimension ref="A1:H24"/>
  <sheetViews>
    <sheetView view="pageBreakPreview" zoomScale="115" zoomScaleSheetLayoutView="115" zoomScalePageLayoutView="0" workbookViewId="0" topLeftCell="A6">
      <selection activeCell="F4" sqref="F4"/>
    </sheetView>
  </sheetViews>
  <sheetFormatPr defaultColWidth="8.8515625" defaultRowHeight="12.75"/>
  <cols>
    <col min="1" max="1" width="8.28125" style="399" customWidth="1"/>
    <col min="2" max="2" width="15.57421875" style="399" customWidth="1"/>
    <col min="3" max="3" width="15.8515625" style="399" customWidth="1"/>
    <col min="4" max="4" width="21.00390625" style="399" customWidth="1"/>
    <col min="5" max="5" width="14.140625" style="177" customWidth="1"/>
    <col min="6" max="6" width="14.421875" style="399" customWidth="1"/>
    <col min="7" max="7" width="16.8515625" style="399" customWidth="1"/>
    <col min="8" max="8" width="15.57421875" style="399" customWidth="1"/>
    <col min="9" max="16384" width="8.8515625" style="399" customWidth="1"/>
  </cols>
  <sheetData>
    <row r="1" spans="1:8" ht="16.5">
      <c r="A1" s="1625" t="s">
        <v>0</v>
      </c>
      <c r="B1" s="1625"/>
      <c r="C1" s="1625"/>
      <c r="D1" s="1625"/>
      <c r="E1" s="1625"/>
      <c r="F1" s="1625"/>
      <c r="G1" s="1040"/>
      <c r="H1" s="402" t="s">
        <v>613</v>
      </c>
    </row>
    <row r="2" spans="1:7" ht="20.25">
      <c r="A2" s="1571" t="s">
        <v>730</v>
      </c>
      <c r="B2" s="1571"/>
      <c r="C2" s="1571"/>
      <c r="D2" s="1571"/>
      <c r="E2" s="1571"/>
      <c r="F2" s="1571"/>
      <c r="G2" s="1571"/>
    </row>
    <row r="3" spans="1:7" ht="18" customHeight="1">
      <c r="A3" s="1626" t="s">
        <v>614</v>
      </c>
      <c r="B3" s="1626"/>
      <c r="C3" s="1626"/>
      <c r="D3" s="1626"/>
      <c r="E3" s="1626"/>
      <c r="F3" s="1626"/>
      <c r="G3" s="1626"/>
    </row>
    <row r="4" spans="1:2" ht="13.5">
      <c r="A4" s="659"/>
      <c r="B4" s="659"/>
    </row>
    <row r="5" spans="1:8" ht="15">
      <c r="A5" s="660" t="s">
        <v>765</v>
      </c>
      <c r="B5" s="659"/>
      <c r="F5" s="1627" t="s">
        <v>1028</v>
      </c>
      <c r="G5" s="1627"/>
      <c r="H5" s="1627"/>
    </row>
    <row r="6" spans="1:8" s="501" customFormat="1" ht="59.25" customHeight="1">
      <c r="A6" s="1036" t="s">
        <v>2</v>
      </c>
      <c r="B6" s="1037" t="s">
        <v>27</v>
      </c>
      <c r="C6" s="1036" t="s">
        <v>615</v>
      </c>
      <c r="D6" s="1036" t="s">
        <v>616</v>
      </c>
      <c r="E6" s="1036" t="s">
        <v>617</v>
      </c>
      <c r="F6" s="1036" t="s">
        <v>618</v>
      </c>
      <c r="G6" s="1038" t="s">
        <v>619</v>
      </c>
      <c r="H6" s="1039" t="s">
        <v>620</v>
      </c>
    </row>
    <row r="7" spans="1:8" s="402" customFormat="1" ht="15">
      <c r="A7" s="906" t="s">
        <v>217</v>
      </c>
      <c r="B7" s="906" t="s">
        <v>218</v>
      </c>
      <c r="C7" s="906" t="s">
        <v>219</v>
      </c>
      <c r="D7" s="906" t="s">
        <v>220</v>
      </c>
      <c r="E7" s="907" t="s">
        <v>221</v>
      </c>
      <c r="F7" s="906" t="s">
        <v>222</v>
      </c>
      <c r="G7" s="908" t="s">
        <v>223</v>
      </c>
      <c r="H7" s="909">
        <v>8</v>
      </c>
    </row>
    <row r="8" spans="1:8" s="661" customFormat="1" ht="20.25" customHeight="1">
      <c r="A8" s="662">
        <v>1</v>
      </c>
      <c r="B8" s="663" t="s">
        <v>766</v>
      </c>
      <c r="C8" s="664">
        <v>5982</v>
      </c>
      <c r="D8" s="860">
        <v>6223</v>
      </c>
      <c r="E8" s="860">
        <v>10</v>
      </c>
      <c r="F8" s="1628" t="s">
        <v>910</v>
      </c>
      <c r="G8" s="1631" t="s">
        <v>911</v>
      </c>
      <c r="H8" s="1634" t="s">
        <v>912</v>
      </c>
    </row>
    <row r="9" spans="1:8" s="661" customFormat="1" ht="20.25" customHeight="1">
      <c r="A9" s="662">
        <v>2</v>
      </c>
      <c r="B9" s="663" t="s">
        <v>767</v>
      </c>
      <c r="C9" s="664">
        <v>5044</v>
      </c>
      <c r="D9" s="860">
        <v>5044</v>
      </c>
      <c r="E9" s="860">
        <v>68</v>
      </c>
      <c r="F9" s="1629"/>
      <c r="G9" s="1632"/>
      <c r="H9" s="1635"/>
    </row>
    <row r="10" spans="1:8" s="661" customFormat="1" ht="20.25" customHeight="1">
      <c r="A10" s="662">
        <v>3</v>
      </c>
      <c r="B10" s="663" t="s">
        <v>768</v>
      </c>
      <c r="C10" s="664">
        <v>6184</v>
      </c>
      <c r="D10" s="664">
        <v>6184</v>
      </c>
      <c r="E10" s="860">
        <v>5</v>
      </c>
      <c r="F10" s="1629"/>
      <c r="G10" s="1632"/>
      <c r="H10" s="1635"/>
    </row>
    <row r="11" spans="1:8" s="661" customFormat="1" ht="20.25" customHeight="1">
      <c r="A11" s="662">
        <v>4</v>
      </c>
      <c r="B11" s="663" t="s">
        <v>769</v>
      </c>
      <c r="C11" s="664">
        <v>8230</v>
      </c>
      <c r="D11" s="860">
        <v>7603</v>
      </c>
      <c r="E11" s="860">
        <v>10</v>
      </c>
      <c r="F11" s="1629"/>
      <c r="G11" s="1632"/>
      <c r="H11" s="1635"/>
    </row>
    <row r="12" spans="1:8" s="661" customFormat="1" ht="20.25" customHeight="1">
      <c r="A12" s="662">
        <v>5</v>
      </c>
      <c r="B12" s="663" t="s">
        <v>770</v>
      </c>
      <c r="C12" s="664">
        <v>6284</v>
      </c>
      <c r="D12" s="860">
        <v>6184</v>
      </c>
      <c r="E12" s="860">
        <v>10</v>
      </c>
      <c r="F12" s="1629"/>
      <c r="G12" s="1632"/>
      <c r="H12" s="1635"/>
    </row>
    <row r="13" spans="1:8" s="661" customFormat="1" ht="20.25" customHeight="1">
      <c r="A13" s="662">
        <v>6</v>
      </c>
      <c r="B13" s="663" t="s">
        <v>771</v>
      </c>
      <c r="C13" s="664">
        <v>5654</v>
      </c>
      <c r="D13" s="860">
        <v>5654</v>
      </c>
      <c r="E13" s="860">
        <v>5</v>
      </c>
      <c r="F13" s="1629"/>
      <c r="G13" s="1632"/>
      <c r="H13" s="1635"/>
    </row>
    <row r="14" spans="1:8" s="661" customFormat="1" ht="20.25" customHeight="1">
      <c r="A14" s="662">
        <v>7</v>
      </c>
      <c r="B14" s="663" t="s">
        <v>772</v>
      </c>
      <c r="C14" s="664">
        <v>6618</v>
      </c>
      <c r="D14" s="860">
        <v>6618</v>
      </c>
      <c r="E14" s="860">
        <v>5</v>
      </c>
      <c r="F14" s="1629"/>
      <c r="G14" s="1632"/>
      <c r="H14" s="1635"/>
    </row>
    <row r="15" spans="1:8" s="661" customFormat="1" ht="20.25" customHeight="1">
      <c r="A15" s="662">
        <v>8</v>
      </c>
      <c r="B15" s="663" t="s">
        <v>773</v>
      </c>
      <c r="C15" s="664">
        <v>5989</v>
      </c>
      <c r="D15" s="860">
        <v>4400</v>
      </c>
      <c r="E15" s="860">
        <v>5</v>
      </c>
      <c r="F15" s="1629"/>
      <c r="G15" s="1632"/>
      <c r="H15" s="1635"/>
    </row>
    <row r="16" spans="1:8" ht="20.25" customHeight="1">
      <c r="A16" s="662">
        <v>9</v>
      </c>
      <c r="B16" s="665" t="s">
        <v>774</v>
      </c>
      <c r="C16" s="664">
        <v>5737</v>
      </c>
      <c r="D16" s="860">
        <v>5163</v>
      </c>
      <c r="E16" s="860">
        <v>5</v>
      </c>
      <c r="F16" s="1629"/>
      <c r="G16" s="1632"/>
      <c r="H16" s="1635"/>
    </row>
    <row r="17" spans="1:8" ht="20.25" customHeight="1">
      <c r="A17" s="662">
        <v>10</v>
      </c>
      <c r="B17" s="665" t="s">
        <v>775</v>
      </c>
      <c r="C17" s="664">
        <v>8485</v>
      </c>
      <c r="D17" s="860">
        <v>8485</v>
      </c>
      <c r="E17" s="860">
        <v>5</v>
      </c>
      <c r="F17" s="1629"/>
      <c r="G17" s="1632"/>
      <c r="H17" s="1635"/>
    </row>
    <row r="18" spans="1:8" ht="20.25" customHeight="1">
      <c r="A18" s="662">
        <v>11</v>
      </c>
      <c r="B18" s="665" t="s">
        <v>776</v>
      </c>
      <c r="C18" s="664">
        <v>6154</v>
      </c>
      <c r="D18" s="860">
        <v>6154</v>
      </c>
      <c r="E18" s="860">
        <v>0</v>
      </c>
      <c r="F18" s="1629"/>
      <c r="G18" s="1632"/>
      <c r="H18" s="1635"/>
    </row>
    <row r="19" spans="1:8" ht="20.25" customHeight="1">
      <c r="A19" s="662">
        <v>12</v>
      </c>
      <c r="B19" s="665" t="s">
        <v>777</v>
      </c>
      <c r="C19" s="664">
        <v>7520</v>
      </c>
      <c r="D19" s="860">
        <v>7520</v>
      </c>
      <c r="E19" s="860">
        <v>5</v>
      </c>
      <c r="F19" s="1629"/>
      <c r="G19" s="1632"/>
      <c r="H19" s="1635"/>
    </row>
    <row r="20" spans="1:8" ht="20.25" customHeight="1">
      <c r="A20" s="662">
        <v>13</v>
      </c>
      <c r="B20" s="665" t="s">
        <v>778</v>
      </c>
      <c r="C20" s="664">
        <v>7262</v>
      </c>
      <c r="D20" s="860">
        <v>7262</v>
      </c>
      <c r="E20" s="860">
        <v>108</v>
      </c>
      <c r="F20" s="1630"/>
      <c r="G20" s="1633"/>
      <c r="H20" s="1636"/>
    </row>
    <row r="21" spans="1:8" ht="20.25" customHeight="1">
      <c r="A21" s="1623" t="s">
        <v>13</v>
      </c>
      <c r="B21" s="1624"/>
      <c r="C21" s="1041">
        <f>SUM(C8:C20)</f>
        <v>85143</v>
      </c>
      <c r="D21" s="1041">
        <f>SUM(D8:D20)</f>
        <v>82494</v>
      </c>
      <c r="E21" s="1041">
        <f>SUM(E8:E20)</f>
        <v>241</v>
      </c>
      <c r="F21" s="1042"/>
      <c r="G21" s="1043"/>
      <c r="H21" s="1042"/>
    </row>
    <row r="22" spans="1:8" ht="20.25" customHeight="1">
      <c r="A22" s="667"/>
      <c r="B22" s="667"/>
      <c r="C22" s="667"/>
      <c r="D22" s="667"/>
      <c r="E22" s="668"/>
      <c r="F22" s="667"/>
      <c r="G22" s="667"/>
      <c r="H22" s="667"/>
    </row>
    <row r="23" ht="13.5">
      <c r="A23" s="669"/>
    </row>
    <row r="24" spans="1:8" s="627" customFormat="1" ht="62.25" customHeight="1">
      <c r="A24" s="1619" t="s">
        <v>794</v>
      </c>
      <c r="B24" s="1619"/>
      <c r="C24" s="653"/>
      <c r="D24" s="654"/>
      <c r="E24" s="670"/>
      <c r="F24" s="1620" t="s">
        <v>908</v>
      </c>
      <c r="G24" s="1620"/>
      <c r="H24" s="1620"/>
    </row>
  </sheetData>
  <sheetProtection/>
  <mergeCells count="10">
    <mergeCell ref="A21:B21"/>
    <mergeCell ref="A24:B24"/>
    <mergeCell ref="F24:H24"/>
    <mergeCell ref="A1:F1"/>
    <mergeCell ref="A2:G2"/>
    <mergeCell ref="A3:G3"/>
    <mergeCell ref="F5:H5"/>
    <mergeCell ref="F8:F20"/>
    <mergeCell ref="G8:G20"/>
    <mergeCell ref="H8:H20"/>
  </mergeCells>
  <printOptions horizontalCentered="1"/>
  <pageMargins left="0.71" right="0.2" top="0.25" bottom="0.1" header="0.2" footer="0.2"/>
  <pageSetup fitToHeight="1" fitToWidth="1" horizontalDpi="600" verticalDpi="600" orientation="landscape" paperSize="9" r:id="rId1"/>
  <headerFooter>
    <oddFooter>&amp;C35</oddFooter>
  </headerFooter>
</worksheet>
</file>

<file path=xl/worksheets/sheet36.xml><?xml version="1.0" encoding="utf-8"?>
<worksheet xmlns="http://schemas.openxmlformats.org/spreadsheetml/2006/main" xmlns:r="http://schemas.openxmlformats.org/officeDocument/2006/relationships">
  <sheetPr>
    <tabColor rgb="FFFFFF00"/>
  </sheetPr>
  <dimension ref="A1:Q29"/>
  <sheetViews>
    <sheetView view="pageBreakPreview" zoomScale="90" zoomScaleSheetLayoutView="90" zoomScalePageLayoutView="0" workbookViewId="0" topLeftCell="B22">
      <selection activeCell="B27" sqref="B27:N28"/>
    </sheetView>
  </sheetViews>
  <sheetFormatPr defaultColWidth="9.140625" defaultRowHeight="12.75"/>
  <cols>
    <col min="1" max="1" width="10.28125" style="126" customWidth="1"/>
    <col min="2" max="2" width="12.00390625" style="126" customWidth="1"/>
    <col min="3" max="7" width="11.57421875" style="126" customWidth="1"/>
    <col min="8" max="8" width="11.8515625" style="126" customWidth="1"/>
    <col min="9" max="9" width="11.140625" style="126" customWidth="1"/>
    <col min="10" max="10" width="13.421875" style="126" customWidth="1"/>
    <col min="11" max="11" width="16.57421875" style="126" customWidth="1"/>
    <col min="12" max="12" width="18.28125" style="126" customWidth="1"/>
    <col min="13" max="13" width="14.00390625" style="126" customWidth="1"/>
    <col min="14" max="14" width="33.140625" style="126" customWidth="1"/>
    <col min="15" max="16384" width="9.140625" style="126" customWidth="1"/>
  </cols>
  <sheetData>
    <row r="1" spans="4:12" ht="15">
      <c r="D1" s="1374"/>
      <c r="E1" s="1374"/>
      <c r="F1" s="1374"/>
      <c r="G1" s="1374"/>
      <c r="J1" s="283"/>
      <c r="K1" s="1375" t="s">
        <v>57</v>
      </c>
      <c r="L1" s="1375"/>
    </row>
    <row r="2" spans="1:13" ht="15">
      <c r="A2" s="1382" t="s">
        <v>0</v>
      </c>
      <c r="B2" s="1382"/>
      <c r="C2" s="1382"/>
      <c r="D2" s="1382"/>
      <c r="E2" s="1382"/>
      <c r="F2" s="1382"/>
      <c r="G2" s="1382"/>
      <c r="H2" s="1382"/>
      <c r="I2" s="1382"/>
      <c r="J2" s="1382"/>
      <c r="K2" s="1382"/>
      <c r="L2" s="1382"/>
      <c r="M2" s="934"/>
    </row>
    <row r="3" spans="1:13" ht="20.25">
      <c r="A3" s="1377" t="s">
        <v>636</v>
      </c>
      <c r="B3" s="1377"/>
      <c r="C3" s="1377"/>
      <c r="D3" s="1377"/>
      <c r="E3" s="1377"/>
      <c r="F3" s="1377"/>
      <c r="G3" s="1377"/>
      <c r="H3" s="1377"/>
      <c r="I3" s="1377"/>
      <c r="J3" s="1377"/>
      <c r="K3" s="1377"/>
      <c r="L3" s="1377"/>
      <c r="M3" s="934"/>
    </row>
    <row r="4" spans="1:13" ht="10.5" customHeight="1">
      <c r="A4" s="934"/>
      <c r="B4" s="934"/>
      <c r="C4" s="934"/>
      <c r="D4" s="934"/>
      <c r="E4" s="934"/>
      <c r="F4" s="934"/>
      <c r="G4" s="934"/>
      <c r="H4" s="934"/>
      <c r="I4" s="934"/>
      <c r="J4" s="934"/>
      <c r="K4" s="934"/>
      <c r="L4" s="934"/>
      <c r="M4" s="934"/>
    </row>
    <row r="5" spans="1:13" s="286" customFormat="1" ht="24.75" customHeight="1">
      <c r="A5" s="1656" t="s">
        <v>373</v>
      </c>
      <c r="B5" s="1656"/>
      <c r="C5" s="1656"/>
      <c r="D5" s="1656"/>
      <c r="E5" s="1656"/>
      <c r="F5" s="1656"/>
      <c r="G5" s="1656"/>
      <c r="H5" s="1656"/>
      <c r="I5" s="1656"/>
      <c r="J5" s="1656"/>
      <c r="K5" s="1656"/>
      <c r="L5" s="1656"/>
      <c r="M5" s="1656"/>
    </row>
    <row r="6" spans="1:12" s="286" customFormat="1" ht="15.75" customHeight="1">
      <c r="A6" s="694"/>
      <c r="B6" s="694"/>
      <c r="C6" s="694"/>
      <c r="D6" s="694"/>
      <c r="E6" s="694"/>
      <c r="F6" s="694"/>
      <c r="G6" s="694"/>
      <c r="H6" s="694"/>
      <c r="I6" s="694"/>
      <c r="J6" s="694"/>
      <c r="K6" s="694"/>
      <c r="L6" s="694"/>
    </row>
    <row r="7" spans="1:13" s="286" customFormat="1" ht="12.75">
      <c r="A7" s="1378" t="s">
        <v>866</v>
      </c>
      <c r="B7" s="1378"/>
      <c r="C7" s="1378"/>
      <c r="G7" s="1655"/>
      <c r="H7" s="1655"/>
      <c r="I7" s="1655"/>
      <c r="J7" s="1655"/>
      <c r="K7" s="1655" t="s">
        <v>1029</v>
      </c>
      <c r="L7" s="1655"/>
      <c r="M7" s="1655"/>
    </row>
    <row r="8" spans="3:12" s="364" customFormat="1" ht="15.75" hidden="1">
      <c r="C8" s="1654" t="s">
        <v>10</v>
      </c>
      <c r="D8" s="1654"/>
      <c r="E8" s="1654"/>
      <c r="F8" s="1654"/>
      <c r="G8" s="1654"/>
      <c r="H8" s="1654"/>
      <c r="I8" s="1654"/>
      <c r="J8" s="1654"/>
      <c r="K8" s="1654"/>
      <c r="L8" s="1654"/>
    </row>
    <row r="9" spans="1:14" s="239" customFormat="1" ht="44.25" customHeight="1">
      <c r="A9" s="1637" t="s">
        <v>17</v>
      </c>
      <c r="B9" s="1637" t="s">
        <v>47</v>
      </c>
      <c r="C9" s="1641" t="s">
        <v>393</v>
      </c>
      <c r="D9" s="1642"/>
      <c r="E9" s="1641" t="s">
        <v>1057</v>
      </c>
      <c r="F9" s="1642"/>
      <c r="G9" s="1641" t="s">
        <v>28</v>
      </c>
      <c r="H9" s="1642"/>
      <c r="I9" s="1641" t="s">
        <v>29</v>
      </c>
      <c r="J9" s="1642"/>
      <c r="K9" s="1649" t="s">
        <v>93</v>
      </c>
      <c r="L9" s="1649"/>
      <c r="M9" s="1637" t="s">
        <v>950</v>
      </c>
      <c r="N9" s="1637" t="s">
        <v>67</v>
      </c>
    </row>
    <row r="10" spans="1:17" s="765" customFormat="1" ht="51" customHeight="1">
      <c r="A10" s="1638"/>
      <c r="B10" s="1638"/>
      <c r="C10" s="984" t="s">
        <v>30</v>
      </c>
      <c r="D10" s="984" t="s">
        <v>1001</v>
      </c>
      <c r="E10" s="1208" t="s">
        <v>30</v>
      </c>
      <c r="F10" s="1208" t="s">
        <v>1001</v>
      </c>
      <c r="G10" s="984" t="s">
        <v>30</v>
      </c>
      <c r="H10" s="984" t="s">
        <v>1001</v>
      </c>
      <c r="I10" s="984" t="s">
        <v>30</v>
      </c>
      <c r="J10" s="984" t="s">
        <v>1001</v>
      </c>
      <c r="K10" s="1208" t="s">
        <v>1058</v>
      </c>
      <c r="L10" s="1208" t="s">
        <v>1059</v>
      </c>
      <c r="M10" s="1638"/>
      <c r="N10" s="1638"/>
      <c r="Q10" s="1213"/>
    </row>
    <row r="11" spans="1:14" s="239" customFormat="1" ht="15">
      <c r="A11" s="700">
        <v>1</v>
      </c>
      <c r="B11" s="700">
        <v>2</v>
      </c>
      <c r="C11" s="700">
        <v>3</v>
      </c>
      <c r="D11" s="700">
        <v>4</v>
      </c>
      <c r="E11" s="700"/>
      <c r="F11" s="700"/>
      <c r="G11" s="700">
        <v>5</v>
      </c>
      <c r="H11" s="700">
        <v>6</v>
      </c>
      <c r="I11" s="700">
        <v>7</v>
      </c>
      <c r="J11" s="700">
        <v>8</v>
      </c>
      <c r="K11" s="700">
        <v>9</v>
      </c>
      <c r="L11" s="700">
        <v>10</v>
      </c>
      <c r="M11" s="702">
        <v>11</v>
      </c>
      <c r="N11" s="835"/>
    </row>
    <row r="12" spans="1:14" s="239" customFormat="1" ht="19.5" customHeight="1">
      <c r="A12" s="824">
        <v>1</v>
      </c>
      <c r="B12" s="824" t="s">
        <v>316</v>
      </c>
      <c r="C12" s="1643">
        <v>30950</v>
      </c>
      <c r="D12" s="1652">
        <v>18703.35</v>
      </c>
      <c r="E12" s="1643">
        <v>11427</v>
      </c>
      <c r="F12" s="1645">
        <v>6856.2</v>
      </c>
      <c r="G12" s="835"/>
      <c r="H12" s="835"/>
      <c r="I12" s="835"/>
      <c r="J12" s="835"/>
      <c r="K12" s="835"/>
      <c r="L12" s="835"/>
      <c r="M12" s="835"/>
      <c r="N12" s="1640" t="s">
        <v>1056</v>
      </c>
    </row>
    <row r="13" spans="1:14" s="239" customFormat="1" ht="19.5" customHeight="1">
      <c r="A13" s="824">
        <v>2</v>
      </c>
      <c r="B13" s="824" t="s">
        <v>317</v>
      </c>
      <c r="C13" s="1644"/>
      <c r="D13" s="1653"/>
      <c r="E13" s="1644"/>
      <c r="F13" s="1646"/>
      <c r="G13" s="835"/>
      <c r="H13" s="835"/>
      <c r="I13" s="835"/>
      <c r="J13" s="835"/>
      <c r="K13" s="835"/>
      <c r="L13" s="835"/>
      <c r="M13" s="835"/>
      <c r="N13" s="1640"/>
    </row>
    <row r="14" spans="1:14" s="239" customFormat="1" ht="19.5" customHeight="1">
      <c r="A14" s="824">
        <v>3</v>
      </c>
      <c r="B14" s="824" t="s">
        <v>318</v>
      </c>
      <c r="C14" s="1240"/>
      <c r="D14" s="436"/>
      <c r="E14" s="424"/>
      <c r="F14" s="436"/>
      <c r="G14" s="836">
        <v>7057</v>
      </c>
      <c r="H14" s="837">
        <f>G14*60000/100000</f>
        <v>4234.2</v>
      </c>
      <c r="I14" s="838"/>
      <c r="J14" s="838"/>
      <c r="K14" s="419" t="s">
        <v>7</v>
      </c>
      <c r="L14" s="839" t="s">
        <v>7</v>
      </c>
      <c r="M14" s="835"/>
      <c r="N14" s="1640"/>
    </row>
    <row r="15" spans="1:14" s="239" customFormat="1" ht="19.5" customHeight="1">
      <c r="A15" s="824">
        <v>4</v>
      </c>
      <c r="B15" s="824" t="s">
        <v>319</v>
      </c>
      <c r="C15" s="1224"/>
      <c r="D15" s="836"/>
      <c r="E15" s="1224"/>
      <c r="F15" s="836"/>
      <c r="G15" s="836"/>
      <c r="H15" s="836"/>
      <c r="I15" s="835"/>
      <c r="J15" s="835"/>
      <c r="K15" s="835"/>
      <c r="L15" s="835"/>
      <c r="M15" s="835"/>
      <c r="N15" s="1640"/>
    </row>
    <row r="16" spans="1:14" s="239" customFormat="1" ht="19.5" customHeight="1">
      <c r="A16" s="824">
        <v>5</v>
      </c>
      <c r="B16" s="824" t="s">
        <v>320</v>
      </c>
      <c r="C16" s="836"/>
      <c r="D16" s="836"/>
      <c r="E16" s="1224"/>
      <c r="F16" s="836"/>
      <c r="G16" s="836"/>
      <c r="H16" s="836"/>
      <c r="I16" s="835"/>
      <c r="J16" s="835"/>
      <c r="K16" s="835"/>
      <c r="L16" s="835"/>
      <c r="M16" s="835"/>
      <c r="N16" s="1640"/>
    </row>
    <row r="17" spans="1:14" s="249" customFormat="1" ht="19.5" customHeight="1">
      <c r="A17" s="840">
        <v>6</v>
      </c>
      <c r="B17" s="840" t="s">
        <v>321</v>
      </c>
      <c r="C17" s="1210">
        <v>13925</v>
      </c>
      <c r="D17" s="1210">
        <v>14740.87</v>
      </c>
      <c r="E17" s="1210">
        <v>13925</v>
      </c>
      <c r="F17" s="1210">
        <v>14740.87</v>
      </c>
      <c r="G17" s="841">
        <v>4633</v>
      </c>
      <c r="H17" s="837">
        <f>G17*60000/100000</f>
        <v>2779.8</v>
      </c>
      <c r="I17" s="1223"/>
      <c r="J17" s="1223"/>
      <c r="K17" s="1223"/>
      <c r="L17" s="1223"/>
      <c r="M17" s="1223"/>
      <c r="N17" s="1640"/>
    </row>
    <row r="18" spans="1:14" s="239" customFormat="1" ht="19.5" customHeight="1">
      <c r="A18" s="824">
        <v>7</v>
      </c>
      <c r="B18" s="824" t="s">
        <v>322</v>
      </c>
      <c r="C18" s="835"/>
      <c r="D18" s="843"/>
      <c r="E18" s="1225"/>
      <c r="F18" s="843"/>
      <c r="G18" s="844"/>
      <c r="H18" s="101"/>
      <c r="I18" s="844"/>
      <c r="J18" s="844"/>
      <c r="K18" s="844"/>
      <c r="L18" s="844"/>
      <c r="M18" s="844"/>
      <c r="N18" s="1640"/>
    </row>
    <row r="19" spans="1:14" s="846" customFormat="1" ht="27.75" customHeight="1">
      <c r="A19" s="824">
        <v>8</v>
      </c>
      <c r="B19" s="824" t="s">
        <v>208</v>
      </c>
      <c r="C19" s="838"/>
      <c r="D19" s="845"/>
      <c r="E19" s="845"/>
      <c r="F19" s="845"/>
      <c r="G19" s="841">
        <v>6601</v>
      </c>
      <c r="H19" s="842">
        <f>G19*1.5</f>
        <v>9901.5</v>
      </c>
      <c r="I19" s="841">
        <f>'[1]AT11A_KS-District wise'!G25</f>
        <v>1033</v>
      </c>
      <c r="J19" s="842">
        <f>I19*1.5</f>
        <v>1549.5</v>
      </c>
      <c r="K19" s="841">
        <v>7061</v>
      </c>
      <c r="L19" s="842">
        <v>3132.07</v>
      </c>
      <c r="M19" s="841">
        <v>0</v>
      </c>
      <c r="N19" s="1640"/>
    </row>
    <row r="20" spans="1:15" s="846" customFormat="1" ht="19.5" customHeight="1">
      <c r="A20" s="824">
        <v>9</v>
      </c>
      <c r="B20" s="824" t="s">
        <v>301</v>
      </c>
      <c r="C20" s="835"/>
      <c r="D20" s="835"/>
      <c r="E20" s="1226"/>
      <c r="F20" s="835"/>
      <c r="G20" s="835"/>
      <c r="H20" s="835"/>
      <c r="I20" s="835"/>
      <c r="J20" s="835"/>
      <c r="K20" s="835"/>
      <c r="L20" s="835"/>
      <c r="M20" s="835"/>
      <c r="N20" s="1640"/>
      <c r="O20" s="847"/>
    </row>
    <row r="21" spans="1:14" s="846" customFormat="1" ht="19.5" customHeight="1">
      <c r="A21" s="824">
        <v>10</v>
      </c>
      <c r="B21" s="824" t="s">
        <v>441</v>
      </c>
      <c r="C21" s="835"/>
      <c r="D21" s="835"/>
      <c r="E21" s="1226"/>
      <c r="F21" s="835"/>
      <c r="G21" s="835"/>
      <c r="H21" s="835"/>
      <c r="I21" s="848"/>
      <c r="J21" s="848"/>
      <c r="K21" s="848"/>
      <c r="L21" s="835"/>
      <c r="M21" s="835"/>
      <c r="N21" s="1640"/>
    </row>
    <row r="22" spans="1:16" s="846" customFormat="1" ht="19.5" customHeight="1">
      <c r="A22" s="824">
        <v>11</v>
      </c>
      <c r="B22" s="824" t="s">
        <v>404</v>
      </c>
      <c r="C22" s="835"/>
      <c r="D22" s="835"/>
      <c r="E22" s="1226"/>
      <c r="F22" s="835"/>
      <c r="G22" s="835"/>
      <c r="H22" s="835"/>
      <c r="I22" s="848"/>
      <c r="J22" s="848"/>
      <c r="K22" s="848"/>
      <c r="L22" s="835"/>
      <c r="M22" s="835"/>
      <c r="N22" s="1640"/>
      <c r="P22" s="847">
        <f>F12+F17-H14-H17-H19-J19</f>
        <v>3132.0699999999997</v>
      </c>
    </row>
    <row r="23" spans="1:14" s="846" customFormat="1" ht="19.5" customHeight="1">
      <c r="A23" s="824">
        <v>12</v>
      </c>
      <c r="B23" s="824" t="s">
        <v>1051</v>
      </c>
      <c r="C23" s="835"/>
      <c r="D23" s="835"/>
      <c r="E23" s="1226"/>
      <c r="F23" s="835"/>
      <c r="G23" s="835"/>
      <c r="H23" s="835"/>
      <c r="I23" s="848"/>
      <c r="J23" s="848"/>
      <c r="K23" s="848"/>
      <c r="L23" s="835"/>
      <c r="M23" s="835"/>
      <c r="N23" s="1640"/>
    </row>
    <row r="24" spans="1:14" s="846" customFormat="1" ht="19.5" customHeight="1">
      <c r="A24" s="824">
        <v>13</v>
      </c>
      <c r="B24" s="824" t="s">
        <v>1054</v>
      </c>
      <c r="C24" s="836">
        <v>16689</v>
      </c>
      <c r="D24" s="1202">
        <v>11713.8</v>
      </c>
      <c r="E24" s="1224">
        <v>6173</v>
      </c>
      <c r="F24" s="1202">
        <v>11713.8</v>
      </c>
      <c r="G24" s="836"/>
      <c r="H24" s="1202"/>
      <c r="I24" s="836"/>
      <c r="J24" s="1202"/>
      <c r="K24" s="836">
        <v>6173</v>
      </c>
      <c r="L24" s="1202">
        <v>11713.8</v>
      </c>
      <c r="M24" s="835"/>
      <c r="N24" s="1211"/>
    </row>
    <row r="25" spans="1:14" s="846" customFormat="1" ht="19.5" customHeight="1">
      <c r="A25" s="1200">
        <v>14</v>
      </c>
      <c r="B25" s="1201" t="s">
        <v>698</v>
      </c>
      <c r="C25" s="835"/>
      <c r="D25" s="835"/>
      <c r="E25" s="835"/>
      <c r="F25" s="835"/>
      <c r="G25" s="835"/>
      <c r="H25" s="835"/>
      <c r="I25" s="835"/>
      <c r="J25" s="835"/>
      <c r="K25" s="835"/>
      <c r="L25" s="835"/>
      <c r="M25" s="835"/>
      <c r="N25" s="1211"/>
    </row>
    <row r="26" spans="1:16" s="849" customFormat="1" ht="19.5" customHeight="1">
      <c r="A26" s="1647" t="s">
        <v>13</v>
      </c>
      <c r="B26" s="1648"/>
      <c r="C26" s="1044"/>
      <c r="D26" s="1045"/>
      <c r="E26" s="1214">
        <v>31325</v>
      </c>
      <c r="F26" s="1045">
        <v>33310.87</v>
      </c>
      <c r="G26" s="1044">
        <f>SUM(G12:G25)</f>
        <v>18291</v>
      </c>
      <c r="H26" s="1045">
        <f>SUM(H12:H25)</f>
        <v>16915.5</v>
      </c>
      <c r="I26" s="1044">
        <f>I14+I19</f>
        <v>1033</v>
      </c>
      <c r="J26" s="1044">
        <v>1549.5</v>
      </c>
      <c r="K26" s="1044">
        <v>13234</v>
      </c>
      <c r="L26" s="1045">
        <f>F26-H26-J26</f>
        <v>14845.870000000003</v>
      </c>
      <c r="M26" s="1046"/>
      <c r="N26" s="1212"/>
      <c r="P26" s="849">
        <f>2.9*0.6</f>
        <v>1.74</v>
      </c>
    </row>
    <row r="27" spans="1:14" s="139" customFormat="1" ht="7.5" customHeight="1">
      <c r="A27" s="1199"/>
      <c r="B27" s="1639" t="s">
        <v>1055</v>
      </c>
      <c r="C27" s="1639"/>
      <c r="D27" s="1639"/>
      <c r="E27" s="1639"/>
      <c r="F27" s="1639"/>
      <c r="G27" s="1639"/>
      <c r="H27" s="1639"/>
      <c r="I27" s="1639"/>
      <c r="J27" s="1639"/>
      <c r="K27" s="1639"/>
      <c r="L27" s="1639"/>
      <c r="M27" s="1639"/>
      <c r="N27" s="1639"/>
    </row>
    <row r="28" spans="1:14" s="139" customFormat="1" ht="80.25" customHeight="1">
      <c r="A28" s="850"/>
      <c r="B28" s="1639"/>
      <c r="C28" s="1639"/>
      <c r="D28" s="1639"/>
      <c r="E28" s="1639"/>
      <c r="F28" s="1639"/>
      <c r="G28" s="1639"/>
      <c r="H28" s="1639"/>
      <c r="I28" s="1639"/>
      <c r="J28" s="1639"/>
      <c r="K28" s="1639"/>
      <c r="L28" s="1639"/>
      <c r="M28" s="1639"/>
      <c r="N28" s="1639"/>
    </row>
    <row r="29" spans="1:13" s="139" customFormat="1" ht="63" customHeight="1">
      <c r="A29" s="1650" t="s">
        <v>794</v>
      </c>
      <c r="B29" s="1650"/>
      <c r="C29" s="295"/>
      <c r="D29" s="296"/>
      <c r="E29" s="296"/>
      <c r="F29" s="296"/>
      <c r="G29" s="1237"/>
      <c r="H29" s="1238"/>
      <c r="I29" s="851"/>
      <c r="J29" s="851"/>
      <c r="K29" s="1651" t="s">
        <v>908</v>
      </c>
      <c r="L29" s="1651"/>
      <c r="M29" s="1651"/>
    </row>
  </sheetData>
  <sheetProtection/>
  <mergeCells count="27">
    <mergeCell ref="A7:C7"/>
    <mergeCell ref="G7:J7"/>
    <mergeCell ref="K7:M7"/>
    <mergeCell ref="D1:G1"/>
    <mergeCell ref="K1:L1"/>
    <mergeCell ref="A2:L2"/>
    <mergeCell ref="A3:L3"/>
    <mergeCell ref="A5:M5"/>
    <mergeCell ref="A29:B29"/>
    <mergeCell ref="K29:M29"/>
    <mergeCell ref="C12:C13"/>
    <mergeCell ref="D12:D13"/>
    <mergeCell ref="C8:L8"/>
    <mergeCell ref="A9:A10"/>
    <mergeCell ref="B9:B10"/>
    <mergeCell ref="C9:D9"/>
    <mergeCell ref="G9:H9"/>
    <mergeCell ref="I9:J9"/>
    <mergeCell ref="N9:N10"/>
    <mergeCell ref="B27:N28"/>
    <mergeCell ref="N12:N23"/>
    <mergeCell ref="E9:F9"/>
    <mergeCell ref="E12:E13"/>
    <mergeCell ref="F12:F13"/>
    <mergeCell ref="M9:M10"/>
    <mergeCell ref="A26:B26"/>
    <mergeCell ref="K9:L9"/>
  </mergeCells>
  <printOptions horizontalCentered="1"/>
  <pageMargins left="0.708661417322835" right="0.078740157480315" top="0.393700787401575" bottom="0" header="0.078740157480315" footer="0.078740157480315"/>
  <pageSetup horizontalDpi="600" verticalDpi="600" orientation="landscape" paperSize="9" scale="70" r:id="rId1"/>
  <headerFooter>
    <oddFooter>&amp;C36</oddFooter>
  </headerFooter>
</worksheet>
</file>

<file path=xl/worksheets/sheet37.xml><?xml version="1.0" encoding="utf-8"?>
<worksheet xmlns="http://schemas.openxmlformats.org/spreadsheetml/2006/main" xmlns:r="http://schemas.openxmlformats.org/officeDocument/2006/relationships">
  <sheetPr>
    <tabColor rgb="FFFFFF00"/>
  </sheetPr>
  <dimension ref="A1:N27"/>
  <sheetViews>
    <sheetView view="pageBreakPreview" zoomScale="80" zoomScaleSheetLayoutView="80" zoomScalePageLayoutView="0" workbookViewId="0" topLeftCell="A11">
      <selection activeCell="F4" sqref="F4"/>
    </sheetView>
  </sheetViews>
  <sheetFormatPr defaultColWidth="9.140625" defaultRowHeight="12.75"/>
  <cols>
    <col min="1" max="1" width="9.140625" style="126" customWidth="1"/>
    <col min="2" max="2" width="16.421875" style="126" customWidth="1"/>
    <col min="3" max="3" width="15.7109375" style="58" customWidth="1"/>
    <col min="4" max="4" width="15.8515625" style="126" customWidth="1"/>
    <col min="5" max="5" width="11.57421875" style="126" customWidth="1"/>
    <col min="6" max="6" width="15.00390625" style="126" customWidth="1"/>
    <col min="7" max="7" width="9.7109375" style="126" customWidth="1"/>
    <col min="8" max="8" width="15.140625" style="126" customWidth="1"/>
    <col min="9" max="9" width="16.57421875" style="126" customWidth="1"/>
    <col min="10" max="10" width="18.28125" style="126" customWidth="1"/>
    <col min="11" max="11" width="14.140625" style="126" customWidth="1"/>
    <col min="12" max="16384" width="9.140625" style="126" customWidth="1"/>
  </cols>
  <sheetData>
    <row r="1" spans="4:10" ht="15">
      <c r="D1" s="1374"/>
      <c r="E1" s="1374"/>
      <c r="H1" s="283"/>
      <c r="I1" s="1375" t="s">
        <v>323</v>
      </c>
      <c r="J1" s="1375"/>
    </row>
    <row r="2" spans="1:11" ht="15">
      <c r="A2" s="1382" t="s">
        <v>0</v>
      </c>
      <c r="B2" s="1382"/>
      <c r="C2" s="1382"/>
      <c r="D2" s="1382"/>
      <c r="E2" s="1382"/>
      <c r="F2" s="1382"/>
      <c r="G2" s="1382"/>
      <c r="H2" s="1382"/>
      <c r="I2" s="1382"/>
      <c r="J2" s="1382"/>
      <c r="K2" s="934"/>
    </row>
    <row r="3" spans="1:11" ht="20.25">
      <c r="A3" s="1377" t="s">
        <v>636</v>
      </c>
      <c r="B3" s="1377"/>
      <c r="C3" s="1377"/>
      <c r="D3" s="1377"/>
      <c r="E3" s="1377"/>
      <c r="F3" s="1377"/>
      <c r="G3" s="1377"/>
      <c r="H3" s="1377"/>
      <c r="I3" s="1377"/>
      <c r="J3" s="1377"/>
      <c r="K3" s="934"/>
    </row>
    <row r="4" spans="1:11" ht="10.5" customHeight="1">
      <c r="A4" s="934"/>
      <c r="B4" s="934"/>
      <c r="C4" s="942"/>
      <c r="D4" s="934"/>
      <c r="E4" s="934"/>
      <c r="F4" s="934"/>
      <c r="G4" s="934"/>
      <c r="H4" s="934"/>
      <c r="I4" s="934"/>
      <c r="J4" s="934"/>
      <c r="K4" s="934"/>
    </row>
    <row r="5" spans="1:11" s="286" customFormat="1" ht="18.75" customHeight="1">
      <c r="A5" s="1658" t="s">
        <v>374</v>
      </c>
      <c r="B5" s="1658"/>
      <c r="C5" s="1658"/>
      <c r="D5" s="1658"/>
      <c r="E5" s="1658"/>
      <c r="F5" s="1658"/>
      <c r="G5" s="1658"/>
      <c r="H5" s="1658"/>
      <c r="I5" s="1658"/>
      <c r="J5" s="1658"/>
      <c r="K5" s="1658"/>
    </row>
    <row r="6" spans="1:10" s="286" customFormat="1" ht="15.75" customHeight="1">
      <c r="A6" s="694"/>
      <c r="B6" s="694"/>
      <c r="C6" s="692"/>
      <c r="D6" s="694"/>
      <c r="E6" s="694"/>
      <c r="F6" s="694"/>
      <c r="G6" s="694"/>
      <c r="H6" s="694"/>
      <c r="I6" s="694"/>
      <c r="J6" s="694"/>
    </row>
    <row r="7" spans="1:11" s="286" customFormat="1" ht="15">
      <c r="A7" s="1378" t="s">
        <v>765</v>
      </c>
      <c r="B7" s="1378"/>
      <c r="C7" s="1378"/>
      <c r="E7" s="1655"/>
      <c r="F7" s="1655"/>
      <c r="G7" s="1655"/>
      <c r="H7" s="1655"/>
      <c r="I7" s="1657" t="s">
        <v>1029</v>
      </c>
      <c r="J7" s="1657"/>
      <c r="K7" s="1657"/>
    </row>
    <row r="8" spans="3:10" s="364" customFormat="1" ht="15.75" hidden="1">
      <c r="C8" s="1654" t="s">
        <v>10</v>
      </c>
      <c r="D8" s="1654"/>
      <c r="E8" s="1654"/>
      <c r="F8" s="1654"/>
      <c r="G8" s="1654"/>
      <c r="H8" s="1654"/>
      <c r="I8" s="1654"/>
      <c r="J8" s="1654"/>
    </row>
    <row r="9" spans="1:11" ht="32.25" customHeight="1">
      <c r="A9" s="1637" t="s">
        <v>17</v>
      </c>
      <c r="B9" s="1637" t="s">
        <v>27</v>
      </c>
      <c r="C9" s="1641" t="s">
        <v>705</v>
      </c>
      <c r="D9" s="1642"/>
      <c r="E9" s="1641" t="s">
        <v>28</v>
      </c>
      <c r="F9" s="1642"/>
      <c r="G9" s="1641" t="s">
        <v>29</v>
      </c>
      <c r="H9" s="1642"/>
      <c r="I9" s="1649" t="s">
        <v>93</v>
      </c>
      <c r="J9" s="1649"/>
      <c r="K9" s="1637" t="s">
        <v>195</v>
      </c>
    </row>
    <row r="10" spans="1:11" s="131" customFormat="1" ht="57.75" customHeight="1">
      <c r="A10" s="1638"/>
      <c r="B10" s="1638"/>
      <c r="C10" s="984" t="s">
        <v>30</v>
      </c>
      <c r="D10" s="984" t="s">
        <v>934</v>
      </c>
      <c r="E10" s="984" t="s">
        <v>30</v>
      </c>
      <c r="F10" s="984" t="s">
        <v>934</v>
      </c>
      <c r="G10" s="984" t="s">
        <v>30</v>
      </c>
      <c r="H10" s="984" t="s">
        <v>934</v>
      </c>
      <c r="I10" s="984" t="s">
        <v>116</v>
      </c>
      <c r="J10" s="984" t="s">
        <v>935</v>
      </c>
      <c r="K10" s="1638"/>
    </row>
    <row r="11" spans="1:11" ht="15">
      <c r="A11" s="700">
        <v>1</v>
      </c>
      <c r="B11" s="700">
        <v>2</v>
      </c>
      <c r="C11" s="701">
        <v>3</v>
      </c>
      <c r="D11" s="700">
        <v>4</v>
      </c>
      <c r="E11" s="700">
        <v>5</v>
      </c>
      <c r="F11" s="700">
        <v>6</v>
      </c>
      <c r="G11" s="700">
        <v>7</v>
      </c>
      <c r="H11" s="700">
        <v>8</v>
      </c>
      <c r="I11" s="700">
        <v>9</v>
      </c>
      <c r="J11" s="700">
        <v>10</v>
      </c>
      <c r="K11" s="702">
        <v>11</v>
      </c>
    </row>
    <row r="12" spans="1:14" s="217" customFormat="1" ht="24" customHeight="1">
      <c r="A12" s="703">
        <v>1</v>
      </c>
      <c r="B12" s="704" t="s">
        <v>766</v>
      </c>
      <c r="C12" s="711">
        <v>2185</v>
      </c>
      <c r="D12" s="712">
        <v>2323.5195833998405</v>
      </c>
      <c r="E12" s="713">
        <v>985</v>
      </c>
      <c r="F12" s="712">
        <v>933.9</v>
      </c>
      <c r="G12" s="713">
        <v>75</v>
      </c>
      <c r="H12" s="712">
        <v>112.5</v>
      </c>
      <c r="I12" s="1239">
        <f>C12-E12-G12</f>
        <v>1125</v>
      </c>
      <c r="J12" s="705">
        <v>1277.1195833998404</v>
      </c>
      <c r="K12" s="706" t="s">
        <v>7</v>
      </c>
      <c r="L12" s="345"/>
      <c r="M12" s="345"/>
      <c r="N12" s="345"/>
    </row>
    <row r="13" spans="1:14" s="217" customFormat="1" ht="24" customHeight="1">
      <c r="A13" s="703">
        <v>2</v>
      </c>
      <c r="B13" s="704" t="s">
        <v>767</v>
      </c>
      <c r="C13" s="711">
        <v>1684</v>
      </c>
      <c r="D13" s="712">
        <v>1790.7583425379091</v>
      </c>
      <c r="E13" s="713">
        <v>694</v>
      </c>
      <c r="F13" s="712">
        <v>845.7</v>
      </c>
      <c r="G13" s="713">
        <v>25</v>
      </c>
      <c r="H13" s="712">
        <v>37.5</v>
      </c>
      <c r="I13" s="1239">
        <f aca="true" t="shared" si="0" ref="I13:I24">C13-E13-G13</f>
        <v>965</v>
      </c>
      <c r="J13" s="705">
        <v>907.5583425379091</v>
      </c>
      <c r="K13" s="706" t="s">
        <v>7</v>
      </c>
      <c r="L13" s="345"/>
      <c r="M13" s="345"/>
      <c r="N13" s="345"/>
    </row>
    <row r="14" spans="1:14" s="217" customFormat="1" ht="24" customHeight="1">
      <c r="A14" s="703">
        <v>3</v>
      </c>
      <c r="B14" s="704" t="s">
        <v>768</v>
      </c>
      <c r="C14" s="711">
        <f>2318+23</f>
        <v>2341</v>
      </c>
      <c r="D14" s="712">
        <v>2489.409311093376</v>
      </c>
      <c r="E14" s="713">
        <v>2231</v>
      </c>
      <c r="F14" s="712">
        <v>1853.4</v>
      </c>
      <c r="G14" s="713">
        <v>110</v>
      </c>
      <c r="H14" s="712">
        <v>165</v>
      </c>
      <c r="I14" s="1239">
        <f t="shared" si="0"/>
        <v>0</v>
      </c>
      <c r="J14" s="705">
        <v>471.0093110933758</v>
      </c>
      <c r="K14" s="706" t="s">
        <v>7</v>
      </c>
      <c r="L14" s="345"/>
      <c r="M14" s="345"/>
      <c r="N14" s="345"/>
    </row>
    <row r="15" spans="1:14" s="217" customFormat="1" ht="24" customHeight="1">
      <c r="A15" s="703">
        <v>4</v>
      </c>
      <c r="B15" s="704" t="s">
        <v>769</v>
      </c>
      <c r="C15" s="711">
        <f>2912+112</f>
        <v>3024</v>
      </c>
      <c r="D15" s="712">
        <v>3215.7085675977655</v>
      </c>
      <c r="E15" s="713">
        <v>480</v>
      </c>
      <c r="F15" s="712">
        <v>510.29999999999995</v>
      </c>
      <c r="G15" s="713">
        <v>80</v>
      </c>
      <c r="H15" s="712">
        <v>120</v>
      </c>
      <c r="I15" s="1239">
        <f t="shared" si="0"/>
        <v>2464</v>
      </c>
      <c r="J15" s="705">
        <v>2585.408567597766</v>
      </c>
      <c r="K15" s="706" t="s">
        <v>7</v>
      </c>
      <c r="L15" s="345"/>
      <c r="M15" s="345"/>
      <c r="N15" s="345"/>
    </row>
    <row r="16" spans="1:14" s="217" customFormat="1" ht="24" customHeight="1">
      <c r="A16" s="703">
        <v>5</v>
      </c>
      <c r="B16" s="704" t="s">
        <v>770</v>
      </c>
      <c r="C16" s="711">
        <f>1270+1688</f>
        <v>2958</v>
      </c>
      <c r="D16" s="712">
        <v>3145.524452035116</v>
      </c>
      <c r="E16" s="713">
        <v>2958</v>
      </c>
      <c r="F16" s="712">
        <f>D16</f>
        <v>3145.524452035116</v>
      </c>
      <c r="G16" s="713">
        <v>0</v>
      </c>
      <c r="H16" s="712">
        <v>0</v>
      </c>
      <c r="I16" s="1239">
        <f t="shared" si="0"/>
        <v>0</v>
      </c>
      <c r="J16" s="705">
        <v>0</v>
      </c>
      <c r="K16" s="706" t="s">
        <v>7</v>
      </c>
      <c r="L16" s="345"/>
      <c r="M16" s="346"/>
      <c r="N16" s="345"/>
    </row>
    <row r="17" spans="1:14" s="217" customFormat="1" ht="24" customHeight="1">
      <c r="A17" s="703">
        <v>6</v>
      </c>
      <c r="B17" s="704" t="s">
        <v>771</v>
      </c>
      <c r="C17" s="711">
        <v>2504</v>
      </c>
      <c r="D17" s="712">
        <v>2662.7428086193136</v>
      </c>
      <c r="E17" s="713">
        <v>389</v>
      </c>
      <c r="F17" s="712">
        <v>352.2</v>
      </c>
      <c r="G17" s="713">
        <v>147</v>
      </c>
      <c r="H17" s="712">
        <v>220.5</v>
      </c>
      <c r="I17" s="1239">
        <f t="shared" si="0"/>
        <v>1968</v>
      </c>
      <c r="J17" s="705">
        <v>2090.0428086193137</v>
      </c>
      <c r="K17" s="706" t="s">
        <v>7</v>
      </c>
      <c r="L17" s="345"/>
      <c r="M17" s="345"/>
      <c r="N17" s="345"/>
    </row>
    <row r="18" spans="1:14" s="217" customFormat="1" ht="24" customHeight="1">
      <c r="A18" s="703">
        <v>7</v>
      </c>
      <c r="B18" s="704" t="s">
        <v>772</v>
      </c>
      <c r="C18" s="711">
        <v>2796</v>
      </c>
      <c r="D18" s="712">
        <v>2973.2543501995215</v>
      </c>
      <c r="E18" s="713">
        <v>1580</v>
      </c>
      <c r="F18" s="712">
        <v>1542.9</v>
      </c>
      <c r="G18" s="713">
        <v>165</v>
      </c>
      <c r="H18" s="712">
        <v>247.5</v>
      </c>
      <c r="I18" s="1239">
        <f t="shared" si="0"/>
        <v>1051</v>
      </c>
      <c r="J18" s="705">
        <v>1182.8543501995214</v>
      </c>
      <c r="K18" s="706" t="s">
        <v>7</v>
      </c>
      <c r="L18" s="345"/>
      <c r="M18" s="345"/>
      <c r="N18" s="345"/>
    </row>
    <row r="19" spans="1:14" s="217" customFormat="1" ht="24" customHeight="1">
      <c r="A19" s="703">
        <v>8</v>
      </c>
      <c r="B19" s="704" t="s">
        <v>773</v>
      </c>
      <c r="C19" s="711">
        <v>2726</v>
      </c>
      <c r="D19" s="712">
        <v>2898.816651875499</v>
      </c>
      <c r="E19" s="713">
        <v>1722</v>
      </c>
      <c r="F19" s="712">
        <f>1748.7+451.78</f>
        <v>2200.48</v>
      </c>
      <c r="G19" s="713">
        <v>75</v>
      </c>
      <c r="H19" s="712">
        <v>112.5</v>
      </c>
      <c r="I19" s="1239">
        <f t="shared" si="0"/>
        <v>929</v>
      </c>
      <c r="J19" s="705">
        <v>585.8366518754988</v>
      </c>
      <c r="K19" s="706" t="s">
        <v>7</v>
      </c>
      <c r="L19" s="345"/>
      <c r="M19" s="346"/>
      <c r="N19" s="345"/>
    </row>
    <row r="20" spans="1:14" s="217" customFormat="1" ht="24" customHeight="1">
      <c r="A20" s="703">
        <v>9</v>
      </c>
      <c r="B20" s="704" t="s">
        <v>774</v>
      </c>
      <c r="C20" s="711">
        <f>600+2623-1711</f>
        <v>1512</v>
      </c>
      <c r="D20" s="712">
        <v>1607.8542837988828</v>
      </c>
      <c r="E20" s="713">
        <v>1054</v>
      </c>
      <c r="F20" s="712">
        <v>849.3</v>
      </c>
      <c r="G20" s="713">
        <f>63</f>
        <v>63</v>
      </c>
      <c r="H20" s="712">
        <v>94.5</v>
      </c>
      <c r="I20" s="1239">
        <f t="shared" si="0"/>
        <v>395</v>
      </c>
      <c r="J20" s="705">
        <v>664.0542837988828</v>
      </c>
      <c r="K20" s="706" t="s">
        <v>7</v>
      </c>
      <c r="L20" s="345"/>
      <c r="M20" s="345"/>
      <c r="N20" s="345"/>
    </row>
    <row r="21" spans="1:14" s="217" customFormat="1" ht="24" customHeight="1">
      <c r="A21" s="703">
        <v>10</v>
      </c>
      <c r="B21" s="704" t="s">
        <v>775</v>
      </c>
      <c r="C21" s="711">
        <v>2997</v>
      </c>
      <c r="D21" s="712">
        <v>3186.9968839584994</v>
      </c>
      <c r="E21" s="713">
        <v>1505</v>
      </c>
      <c r="F21" s="712">
        <v>1043.4</v>
      </c>
      <c r="G21" s="713">
        <v>28</v>
      </c>
      <c r="H21" s="712">
        <v>42</v>
      </c>
      <c r="I21" s="1239">
        <f t="shared" si="0"/>
        <v>1464</v>
      </c>
      <c r="J21" s="705">
        <v>2101.5968839584993</v>
      </c>
      <c r="K21" s="706" t="s">
        <v>7</v>
      </c>
      <c r="L21" s="345"/>
      <c r="M21" s="345"/>
      <c r="N21" s="345"/>
    </row>
    <row r="22" spans="1:14" s="217" customFormat="1" ht="24" customHeight="1">
      <c r="A22" s="703">
        <v>11</v>
      </c>
      <c r="B22" s="704" t="s">
        <v>776</v>
      </c>
      <c r="C22" s="711">
        <f>2143-600</f>
        <v>1543</v>
      </c>
      <c r="D22" s="712">
        <v>1640.8195501995212</v>
      </c>
      <c r="E22" s="713">
        <v>1397</v>
      </c>
      <c r="F22" s="712">
        <v>1159.5</v>
      </c>
      <c r="G22" s="713">
        <v>11</v>
      </c>
      <c r="H22" s="712">
        <v>16.5</v>
      </c>
      <c r="I22" s="1239">
        <f t="shared" si="0"/>
        <v>135</v>
      </c>
      <c r="J22" s="705">
        <v>464.81955019952125</v>
      </c>
      <c r="K22" s="706" t="s">
        <v>7</v>
      </c>
      <c r="L22" s="345"/>
      <c r="M22" s="345"/>
      <c r="N22" s="345"/>
    </row>
    <row r="23" spans="1:14" s="217" customFormat="1" ht="24" customHeight="1">
      <c r="A23" s="703">
        <v>12</v>
      </c>
      <c r="B23" s="704" t="s">
        <v>777</v>
      </c>
      <c r="C23" s="711">
        <v>2671</v>
      </c>
      <c r="D23" s="712">
        <v>2840.3298889066245</v>
      </c>
      <c r="E23" s="713">
        <v>1895</v>
      </c>
      <c r="F23" s="712">
        <v>1324.1999999999998</v>
      </c>
      <c r="G23" s="713">
        <v>84</v>
      </c>
      <c r="H23" s="712">
        <v>126</v>
      </c>
      <c r="I23" s="1239">
        <f t="shared" si="0"/>
        <v>692</v>
      </c>
      <c r="J23" s="705">
        <v>1390.1298889066247</v>
      </c>
      <c r="K23" s="706" t="s">
        <v>7</v>
      </c>
      <c r="L23" s="345"/>
      <c r="M23" s="345"/>
      <c r="N23" s="345"/>
    </row>
    <row r="24" spans="1:14" s="217" customFormat="1" ht="24" customHeight="1">
      <c r="A24" s="703">
        <v>13</v>
      </c>
      <c r="B24" s="704" t="s">
        <v>778</v>
      </c>
      <c r="C24" s="711">
        <v>2384</v>
      </c>
      <c r="D24" s="712">
        <v>2535.135325778133</v>
      </c>
      <c r="E24" s="713">
        <v>1401</v>
      </c>
      <c r="F24" s="712">
        <v>1154.6999999999998</v>
      </c>
      <c r="G24" s="713">
        <v>170</v>
      </c>
      <c r="H24" s="712">
        <v>255</v>
      </c>
      <c r="I24" s="1239">
        <f t="shared" si="0"/>
        <v>813</v>
      </c>
      <c r="J24" s="705">
        <v>1125.4353257781331</v>
      </c>
      <c r="K24" s="706" t="s">
        <v>7</v>
      </c>
      <c r="L24" s="345"/>
      <c r="M24" s="345"/>
      <c r="N24" s="345"/>
    </row>
    <row r="25" spans="1:11" s="343" customFormat="1" ht="24" customHeight="1">
      <c r="A25" s="1445" t="s">
        <v>779</v>
      </c>
      <c r="B25" s="1447"/>
      <c r="C25" s="1047">
        <f>SUM(C12:C24)</f>
        <v>31325</v>
      </c>
      <c r="D25" s="1047">
        <f aca="true" t="shared" si="1" ref="D25:J25">SUM(D12:D24)</f>
        <v>33310.869999999995</v>
      </c>
      <c r="E25" s="1047">
        <f t="shared" si="1"/>
        <v>18291</v>
      </c>
      <c r="F25" s="1048">
        <f t="shared" si="1"/>
        <v>16915.504452035115</v>
      </c>
      <c r="G25" s="1047">
        <f t="shared" si="1"/>
        <v>1033</v>
      </c>
      <c r="H25" s="1048">
        <f t="shared" si="1"/>
        <v>1549.5</v>
      </c>
      <c r="I25" s="1047">
        <f t="shared" si="1"/>
        <v>12001</v>
      </c>
      <c r="J25" s="1048">
        <f t="shared" si="1"/>
        <v>14845.865547964884</v>
      </c>
      <c r="K25" s="1049" t="s">
        <v>7</v>
      </c>
    </row>
    <row r="26" spans="1:8" s="217" customFormat="1" ht="19.5" customHeight="1">
      <c r="A26" s="707" t="s">
        <v>1052</v>
      </c>
      <c r="C26" s="218"/>
      <c r="H26" s="346"/>
    </row>
    <row r="27" spans="1:11" s="217" customFormat="1" ht="66" customHeight="1">
      <c r="A27" s="1659" t="s">
        <v>936</v>
      </c>
      <c r="B27" s="1659"/>
      <c r="C27" s="218"/>
      <c r="D27" s="708"/>
      <c r="E27" s="708"/>
      <c r="F27" s="708"/>
      <c r="G27" s="708"/>
      <c r="I27" s="1660" t="s">
        <v>741</v>
      </c>
      <c r="J27" s="1660"/>
      <c r="K27" s="1660"/>
    </row>
  </sheetData>
  <sheetProtection/>
  <mergeCells count="19">
    <mergeCell ref="A25:B25"/>
    <mergeCell ref="A27:B27"/>
    <mergeCell ref="I27:K27"/>
    <mergeCell ref="C8:J8"/>
    <mergeCell ref="A9:A10"/>
    <mergeCell ref="B9:B10"/>
    <mergeCell ref="C9:D9"/>
    <mergeCell ref="E9:F9"/>
    <mergeCell ref="G9:H9"/>
    <mergeCell ref="I9:J9"/>
    <mergeCell ref="K9:K10"/>
    <mergeCell ref="A7:C7"/>
    <mergeCell ref="E7:H7"/>
    <mergeCell ref="I7:K7"/>
    <mergeCell ref="D1:E1"/>
    <mergeCell ref="I1:J1"/>
    <mergeCell ref="A2:J2"/>
    <mergeCell ref="A3:J3"/>
    <mergeCell ref="A5:K5"/>
  </mergeCells>
  <printOptions horizontalCentered="1"/>
  <pageMargins left="0.7" right="0.2" top="0.25" bottom="0.2" header="0.2" footer="0.2"/>
  <pageSetup horizontalDpi="600" verticalDpi="600" orientation="landscape" paperSize="9" scale="85" r:id="rId1"/>
  <headerFooter>
    <oddFooter>&amp;C37</oddFooter>
  </headerFooter>
</worksheet>
</file>

<file path=xl/worksheets/sheet38.xml><?xml version="1.0" encoding="utf-8"?>
<worksheet xmlns="http://schemas.openxmlformats.org/spreadsheetml/2006/main" xmlns:r="http://schemas.openxmlformats.org/officeDocument/2006/relationships">
  <sheetPr>
    <tabColor rgb="FF00B050"/>
  </sheetPr>
  <dimension ref="A1:S28"/>
  <sheetViews>
    <sheetView view="pageBreakPreview" zoomScale="90" zoomScaleSheetLayoutView="90" zoomScalePageLayoutView="0" workbookViewId="0" topLeftCell="A11">
      <selection activeCell="F4" sqref="F4"/>
    </sheetView>
  </sheetViews>
  <sheetFormatPr defaultColWidth="9.140625" defaultRowHeight="12.75"/>
  <cols>
    <col min="1" max="1" width="9.140625" style="126" customWidth="1"/>
    <col min="2" max="2" width="19.00390625" style="126" customWidth="1"/>
    <col min="3" max="3" width="15.140625" style="126" customWidth="1"/>
    <col min="4" max="4" width="15.8515625" style="126" customWidth="1"/>
    <col min="5" max="5" width="9.8515625" style="126" customWidth="1"/>
    <col min="6" max="6" width="13.57421875" style="126" customWidth="1"/>
    <col min="7" max="7" width="9.7109375" style="126" customWidth="1"/>
    <col min="8" max="8" width="10.421875" style="126" customWidth="1"/>
    <col min="9" max="9" width="15.28125" style="126" customWidth="1"/>
    <col min="10" max="10" width="19.28125" style="126" customWidth="1"/>
    <col min="11" max="11" width="15.00390625" style="126" customWidth="1"/>
    <col min="12" max="16384" width="9.140625" style="126" customWidth="1"/>
  </cols>
  <sheetData>
    <row r="1" spans="4:11" ht="22.5" customHeight="1">
      <c r="D1" s="1374"/>
      <c r="E1" s="1374"/>
      <c r="H1" s="283"/>
      <c r="J1" s="1375" t="s">
        <v>58</v>
      </c>
      <c r="K1" s="1375"/>
    </row>
    <row r="2" spans="1:12" ht="15">
      <c r="A2" s="1382" t="s">
        <v>0</v>
      </c>
      <c r="B2" s="1382"/>
      <c r="C2" s="1382"/>
      <c r="D2" s="1382"/>
      <c r="E2" s="1382"/>
      <c r="F2" s="1382"/>
      <c r="G2" s="1382"/>
      <c r="H2" s="1382"/>
      <c r="I2" s="1382"/>
      <c r="J2" s="1382"/>
      <c r="K2" s="934"/>
      <c r="L2" s="934"/>
    </row>
    <row r="3" spans="1:12" ht="18">
      <c r="A3" s="1528" t="s">
        <v>951</v>
      </c>
      <c r="B3" s="1528"/>
      <c r="C3" s="1528"/>
      <c r="D3" s="1528"/>
      <c r="E3" s="1528"/>
      <c r="F3" s="1528"/>
      <c r="G3" s="1528"/>
      <c r="H3" s="1528"/>
      <c r="I3" s="1528"/>
      <c r="J3" s="1528"/>
      <c r="K3" s="934"/>
      <c r="L3" s="934"/>
    </row>
    <row r="4" spans="1:12" ht="10.5" customHeight="1">
      <c r="A4" s="934"/>
      <c r="B4" s="934"/>
      <c r="C4" s="934"/>
      <c r="D4" s="934"/>
      <c r="E4" s="934"/>
      <c r="F4" s="934"/>
      <c r="G4" s="934"/>
      <c r="H4" s="934"/>
      <c r="I4" s="934"/>
      <c r="J4" s="934"/>
      <c r="K4" s="934"/>
      <c r="L4" s="934"/>
    </row>
    <row r="5" spans="1:12" s="286" customFormat="1" ht="15.75" customHeight="1">
      <c r="A5" s="1662" t="s">
        <v>375</v>
      </c>
      <c r="B5" s="1662"/>
      <c r="C5" s="1662"/>
      <c r="D5" s="1662"/>
      <c r="E5" s="1662"/>
      <c r="F5" s="1662"/>
      <c r="G5" s="1662"/>
      <c r="H5" s="1662"/>
      <c r="I5" s="1662"/>
      <c r="J5" s="1662"/>
      <c r="K5" s="1662"/>
      <c r="L5" s="1662"/>
    </row>
    <row r="6" spans="1:10" s="286" customFormat="1" ht="15.75" customHeight="1">
      <c r="A6" s="694"/>
      <c r="B6" s="694"/>
      <c r="C6" s="694"/>
      <c r="D6" s="694"/>
      <c r="E6" s="694"/>
      <c r="F6" s="694"/>
      <c r="G6" s="694"/>
      <c r="H6" s="694"/>
      <c r="I6" s="694"/>
      <c r="J6" s="694"/>
    </row>
    <row r="7" spans="1:11" s="286" customFormat="1" ht="12.75">
      <c r="A7" s="1378" t="s">
        <v>765</v>
      </c>
      <c r="B7" s="1378"/>
      <c r="I7" s="1655" t="s">
        <v>1029</v>
      </c>
      <c r="J7" s="1655"/>
      <c r="K7" s="1655"/>
    </row>
    <row r="8" spans="3:10" s="364" customFormat="1" ht="15.75" hidden="1">
      <c r="C8" s="1654" t="s">
        <v>10</v>
      </c>
      <c r="D8" s="1654"/>
      <c r="E8" s="1654"/>
      <c r="F8" s="1654"/>
      <c r="G8" s="1654"/>
      <c r="H8" s="1654"/>
      <c r="I8" s="1654"/>
      <c r="J8" s="1654"/>
    </row>
    <row r="9" spans="1:19" ht="53.25" customHeight="1">
      <c r="A9" s="1380" t="s">
        <v>17</v>
      </c>
      <c r="B9" s="1380" t="s">
        <v>27</v>
      </c>
      <c r="C9" s="1394" t="s">
        <v>706</v>
      </c>
      <c r="D9" s="1396"/>
      <c r="E9" s="1394" t="s">
        <v>407</v>
      </c>
      <c r="F9" s="1396"/>
      <c r="G9" s="1394" t="s">
        <v>29</v>
      </c>
      <c r="H9" s="1396"/>
      <c r="I9" s="1369" t="s">
        <v>93</v>
      </c>
      <c r="J9" s="1369"/>
      <c r="K9" s="1380" t="s">
        <v>950</v>
      </c>
      <c r="R9" s="710"/>
      <c r="S9" s="139"/>
    </row>
    <row r="10" spans="1:11" s="131" customFormat="1" ht="46.5" customHeight="1">
      <c r="A10" s="1381"/>
      <c r="B10" s="1381"/>
      <c r="C10" s="935" t="s">
        <v>30</v>
      </c>
      <c r="D10" s="935" t="s">
        <v>92</v>
      </c>
      <c r="E10" s="935" t="s">
        <v>30</v>
      </c>
      <c r="F10" s="935" t="s">
        <v>92</v>
      </c>
      <c r="G10" s="935" t="s">
        <v>30</v>
      </c>
      <c r="H10" s="935" t="s">
        <v>92</v>
      </c>
      <c r="I10" s="935" t="s">
        <v>116</v>
      </c>
      <c r="J10" s="935" t="s">
        <v>117</v>
      </c>
      <c r="K10" s="1381"/>
    </row>
    <row r="11" spans="1:11" ht="12.75">
      <c r="A11" s="709">
        <v>1</v>
      </c>
      <c r="B11" s="709">
        <v>2</v>
      </c>
      <c r="C11" s="709">
        <v>3</v>
      </c>
      <c r="D11" s="709">
        <v>4</v>
      </c>
      <c r="E11" s="709">
        <v>5</v>
      </c>
      <c r="F11" s="709">
        <v>6</v>
      </c>
      <c r="G11" s="709">
        <v>7</v>
      </c>
      <c r="H11" s="709">
        <v>8</v>
      </c>
      <c r="I11" s="709">
        <v>9</v>
      </c>
      <c r="J11" s="709">
        <v>10</v>
      </c>
      <c r="K11" s="709">
        <v>11</v>
      </c>
    </row>
    <row r="12" spans="1:11" s="217" customFormat="1" ht="21.75" customHeight="1">
      <c r="A12" s="419">
        <v>1</v>
      </c>
      <c r="B12" s="420" t="s">
        <v>766</v>
      </c>
      <c r="C12" s="244">
        <v>3794</v>
      </c>
      <c r="D12" s="737">
        <v>189.7</v>
      </c>
      <c r="E12" s="244">
        <v>3794</v>
      </c>
      <c r="F12" s="737">
        <v>189.7</v>
      </c>
      <c r="G12" s="894">
        <v>0</v>
      </c>
      <c r="H12" s="225">
        <v>0</v>
      </c>
      <c r="I12" s="225">
        <v>0</v>
      </c>
      <c r="J12" s="225">
        <v>0</v>
      </c>
      <c r="K12" s="225">
        <v>0</v>
      </c>
    </row>
    <row r="13" spans="1:11" s="217" customFormat="1" ht="21.75" customHeight="1">
      <c r="A13" s="419">
        <v>2</v>
      </c>
      <c r="B13" s="420" t="s">
        <v>767</v>
      </c>
      <c r="C13" s="244">
        <v>3280</v>
      </c>
      <c r="D13" s="737">
        <v>164</v>
      </c>
      <c r="E13" s="244">
        <v>3280</v>
      </c>
      <c r="F13" s="737">
        <v>164</v>
      </c>
      <c r="G13" s="894">
        <v>0</v>
      </c>
      <c r="H13" s="225">
        <v>0</v>
      </c>
      <c r="I13" s="225">
        <v>0</v>
      </c>
      <c r="J13" s="225">
        <v>0</v>
      </c>
      <c r="K13" s="225">
        <v>0</v>
      </c>
    </row>
    <row r="14" spans="1:11" s="217" customFormat="1" ht="21.75" customHeight="1">
      <c r="A14" s="419">
        <v>3</v>
      </c>
      <c r="B14" s="420" t="s">
        <v>768</v>
      </c>
      <c r="C14" s="244">
        <v>5136</v>
      </c>
      <c r="D14" s="737">
        <v>256.79</v>
      </c>
      <c r="E14" s="244">
        <v>5136</v>
      </c>
      <c r="F14" s="737">
        <v>256.79</v>
      </c>
      <c r="G14" s="894">
        <v>0</v>
      </c>
      <c r="H14" s="225">
        <v>0</v>
      </c>
      <c r="I14" s="225">
        <v>0</v>
      </c>
      <c r="J14" s="225">
        <v>0</v>
      </c>
      <c r="K14" s="225">
        <v>0</v>
      </c>
    </row>
    <row r="15" spans="1:11" s="217" customFormat="1" ht="21.75" customHeight="1">
      <c r="A15" s="419">
        <v>4</v>
      </c>
      <c r="B15" s="420" t="s">
        <v>769</v>
      </c>
      <c r="C15" s="244">
        <v>2330</v>
      </c>
      <c r="D15" s="737">
        <v>116.48</v>
      </c>
      <c r="E15" s="244">
        <v>2330</v>
      </c>
      <c r="F15" s="737">
        <v>116.48</v>
      </c>
      <c r="G15" s="894">
        <v>0</v>
      </c>
      <c r="H15" s="225">
        <v>0</v>
      </c>
      <c r="I15" s="225">
        <v>0</v>
      </c>
      <c r="J15" s="225">
        <v>0</v>
      </c>
      <c r="K15" s="225">
        <v>0</v>
      </c>
    </row>
    <row r="16" spans="1:11" s="217" customFormat="1" ht="21.75" customHeight="1">
      <c r="A16" s="419">
        <v>5</v>
      </c>
      <c r="B16" s="420" t="s">
        <v>770</v>
      </c>
      <c r="C16" s="244">
        <v>1343</v>
      </c>
      <c r="D16" s="737">
        <v>67.15</v>
      </c>
      <c r="E16" s="244">
        <v>1343</v>
      </c>
      <c r="F16" s="737">
        <v>67.15</v>
      </c>
      <c r="G16" s="894">
        <v>0</v>
      </c>
      <c r="H16" s="225">
        <v>0</v>
      </c>
      <c r="I16" s="225">
        <v>0</v>
      </c>
      <c r="J16" s="225">
        <v>0</v>
      </c>
      <c r="K16" s="225">
        <v>0</v>
      </c>
    </row>
    <row r="17" spans="1:11" s="217" customFormat="1" ht="21.75" customHeight="1">
      <c r="A17" s="419">
        <v>6</v>
      </c>
      <c r="B17" s="420" t="s">
        <v>771</v>
      </c>
      <c r="C17" s="244">
        <v>2818</v>
      </c>
      <c r="D17" s="737">
        <v>140.9</v>
      </c>
      <c r="E17" s="244">
        <v>2818</v>
      </c>
      <c r="F17" s="737">
        <v>140.9</v>
      </c>
      <c r="G17" s="894">
        <v>0</v>
      </c>
      <c r="H17" s="225">
        <v>0</v>
      </c>
      <c r="I17" s="225">
        <v>0</v>
      </c>
      <c r="J17" s="225">
        <v>0</v>
      </c>
      <c r="K17" s="225">
        <v>0</v>
      </c>
    </row>
    <row r="18" spans="1:11" s="217" customFormat="1" ht="21.75" customHeight="1">
      <c r="A18" s="419">
        <v>7</v>
      </c>
      <c r="B18" s="420" t="s">
        <v>772</v>
      </c>
      <c r="C18" s="244">
        <v>2923</v>
      </c>
      <c r="D18" s="737">
        <v>146.15</v>
      </c>
      <c r="E18" s="244">
        <v>2923</v>
      </c>
      <c r="F18" s="737">
        <v>146.15</v>
      </c>
      <c r="G18" s="894">
        <v>0</v>
      </c>
      <c r="H18" s="225">
        <v>0</v>
      </c>
      <c r="I18" s="225">
        <v>0</v>
      </c>
      <c r="J18" s="225">
        <v>0</v>
      </c>
      <c r="K18" s="225">
        <v>0</v>
      </c>
    </row>
    <row r="19" spans="1:11" s="217" customFormat="1" ht="21.75" customHeight="1">
      <c r="A19" s="419">
        <v>8</v>
      </c>
      <c r="B19" s="420" t="s">
        <v>773</v>
      </c>
      <c r="C19" s="244">
        <v>4952</v>
      </c>
      <c r="D19" s="737">
        <v>247.6</v>
      </c>
      <c r="E19" s="244">
        <v>4952</v>
      </c>
      <c r="F19" s="737">
        <v>247.6</v>
      </c>
      <c r="G19" s="894">
        <v>0</v>
      </c>
      <c r="H19" s="225">
        <v>0</v>
      </c>
      <c r="I19" s="225">
        <v>0</v>
      </c>
      <c r="J19" s="225">
        <v>0</v>
      </c>
      <c r="K19" s="225">
        <v>0</v>
      </c>
    </row>
    <row r="20" spans="1:11" s="217" customFormat="1" ht="21.75" customHeight="1">
      <c r="A20" s="419">
        <v>9</v>
      </c>
      <c r="B20" s="420" t="s">
        <v>774</v>
      </c>
      <c r="C20" s="244">
        <v>3987</v>
      </c>
      <c r="D20" s="737">
        <v>199.33</v>
      </c>
      <c r="E20" s="244">
        <v>3987</v>
      </c>
      <c r="F20" s="737">
        <v>199.33</v>
      </c>
      <c r="G20" s="894">
        <v>0</v>
      </c>
      <c r="H20" s="225">
        <v>0</v>
      </c>
      <c r="I20" s="225">
        <v>0</v>
      </c>
      <c r="J20" s="225">
        <v>0</v>
      </c>
      <c r="K20" s="225">
        <v>0</v>
      </c>
    </row>
    <row r="21" spans="1:11" s="217" customFormat="1" ht="21.75" customHeight="1">
      <c r="A21" s="419">
        <v>10</v>
      </c>
      <c r="B21" s="420" t="s">
        <v>775</v>
      </c>
      <c r="C21" s="244">
        <v>4335</v>
      </c>
      <c r="D21" s="737">
        <v>216.74</v>
      </c>
      <c r="E21" s="244">
        <v>4335</v>
      </c>
      <c r="F21" s="737">
        <v>216.74</v>
      </c>
      <c r="G21" s="894">
        <v>0</v>
      </c>
      <c r="H21" s="225">
        <v>0</v>
      </c>
      <c r="I21" s="225">
        <v>0</v>
      </c>
      <c r="J21" s="225">
        <v>0</v>
      </c>
      <c r="K21" s="225">
        <v>0</v>
      </c>
    </row>
    <row r="22" spans="1:11" s="217" customFormat="1" ht="21.75" customHeight="1">
      <c r="A22" s="419">
        <v>11</v>
      </c>
      <c r="B22" s="420" t="s">
        <v>776</v>
      </c>
      <c r="C22" s="244">
        <v>3057</v>
      </c>
      <c r="D22" s="737">
        <v>152.87</v>
      </c>
      <c r="E22" s="244">
        <v>3057</v>
      </c>
      <c r="F22" s="737">
        <v>152.87</v>
      </c>
      <c r="G22" s="894">
        <v>0</v>
      </c>
      <c r="H22" s="225">
        <v>0</v>
      </c>
      <c r="I22" s="225">
        <v>0</v>
      </c>
      <c r="J22" s="225">
        <v>0</v>
      </c>
      <c r="K22" s="225">
        <v>0</v>
      </c>
    </row>
    <row r="23" spans="1:11" s="217" customFormat="1" ht="21.75" customHeight="1">
      <c r="A23" s="419">
        <v>12</v>
      </c>
      <c r="B23" s="420" t="s">
        <v>777</v>
      </c>
      <c r="C23" s="244">
        <v>6073</v>
      </c>
      <c r="D23" s="737">
        <v>303.66</v>
      </c>
      <c r="E23" s="244">
        <v>6073</v>
      </c>
      <c r="F23" s="737">
        <v>303.66</v>
      </c>
      <c r="G23" s="894">
        <v>0</v>
      </c>
      <c r="H23" s="225">
        <v>0</v>
      </c>
      <c r="I23" s="225">
        <v>0</v>
      </c>
      <c r="J23" s="225">
        <v>0</v>
      </c>
      <c r="K23" s="225">
        <v>0</v>
      </c>
    </row>
    <row r="24" spans="1:11" s="217" customFormat="1" ht="21.75" customHeight="1">
      <c r="A24" s="419">
        <v>13</v>
      </c>
      <c r="B24" s="420" t="s">
        <v>778</v>
      </c>
      <c r="C24" s="244">
        <v>3898</v>
      </c>
      <c r="D24" s="737">
        <v>194.89</v>
      </c>
      <c r="E24" s="244">
        <v>3898</v>
      </c>
      <c r="F24" s="737">
        <v>194.89</v>
      </c>
      <c r="G24" s="894">
        <v>0</v>
      </c>
      <c r="H24" s="225">
        <v>0</v>
      </c>
      <c r="I24" s="225">
        <v>0</v>
      </c>
      <c r="J24" s="225">
        <v>0</v>
      </c>
      <c r="K24" s="225">
        <v>0</v>
      </c>
    </row>
    <row r="25" spans="1:11" s="234" customFormat="1" ht="26.25" customHeight="1">
      <c r="A25" s="1513" t="s">
        <v>779</v>
      </c>
      <c r="B25" s="1514"/>
      <c r="C25" s="1050">
        <v>47925.240000000005</v>
      </c>
      <c r="D25" s="997">
        <v>2396.2619999999997</v>
      </c>
      <c r="E25" s="1050">
        <v>47925.240000000005</v>
      </c>
      <c r="F25" s="997">
        <v>2396.2619999999997</v>
      </c>
      <c r="G25" s="1049">
        <v>0</v>
      </c>
      <c r="H25" s="1049">
        <v>0</v>
      </c>
      <c r="I25" s="1049">
        <v>0</v>
      </c>
      <c r="J25" s="1049">
        <v>0</v>
      </c>
      <c r="K25" s="1049">
        <v>0</v>
      </c>
    </row>
    <row r="26" s="217" customFormat="1" ht="13.5"/>
    <row r="27" s="217" customFormat="1" ht="13.5"/>
    <row r="28" spans="1:11" s="217" customFormat="1" ht="66.75" customHeight="1">
      <c r="A28" s="1661" t="s">
        <v>936</v>
      </c>
      <c r="B28" s="1661"/>
      <c r="I28" s="1660" t="s">
        <v>741</v>
      </c>
      <c r="J28" s="1660"/>
      <c r="K28" s="1660"/>
    </row>
  </sheetData>
  <sheetProtection/>
  <mergeCells count="18">
    <mergeCell ref="K9:K10"/>
    <mergeCell ref="A7:B7"/>
    <mergeCell ref="I7:K7"/>
    <mergeCell ref="D1:E1"/>
    <mergeCell ref="J1:K1"/>
    <mergeCell ref="A2:J2"/>
    <mergeCell ref="A3:J3"/>
    <mergeCell ref="A5:L5"/>
    <mergeCell ref="A25:B25"/>
    <mergeCell ref="A28:B28"/>
    <mergeCell ref="I28:K28"/>
    <mergeCell ref="C8:J8"/>
    <mergeCell ref="A9:A10"/>
    <mergeCell ref="B9:B10"/>
    <mergeCell ref="C9:D9"/>
    <mergeCell ref="E9:F9"/>
    <mergeCell ref="G9:H9"/>
    <mergeCell ref="I9:J9"/>
  </mergeCells>
  <printOptions horizontalCentered="1"/>
  <pageMargins left="0.7" right="0.2" top="0.2" bottom="0.2" header="0.2" footer="0.2"/>
  <pageSetup horizontalDpi="600" verticalDpi="600" orientation="landscape" paperSize="9" scale="85" r:id="rId1"/>
  <headerFooter>
    <oddFooter>&amp;C38</oddFooter>
  </headerFooter>
</worksheet>
</file>

<file path=xl/worksheets/sheet39.xml><?xml version="1.0" encoding="utf-8"?>
<worksheet xmlns="http://schemas.openxmlformats.org/spreadsheetml/2006/main" xmlns:r="http://schemas.openxmlformats.org/officeDocument/2006/relationships">
  <sheetPr>
    <tabColor rgb="FFFFFF00"/>
  </sheetPr>
  <dimension ref="A1:L27"/>
  <sheetViews>
    <sheetView view="pageBreakPreview" zoomScale="90" zoomScaleSheetLayoutView="90" zoomScalePageLayoutView="0" workbookViewId="0" topLeftCell="A6">
      <selection activeCell="A4" sqref="A4:L4"/>
    </sheetView>
  </sheetViews>
  <sheetFormatPr defaultColWidth="9.140625" defaultRowHeight="12.75"/>
  <cols>
    <col min="1" max="1" width="9.140625" style="126" customWidth="1"/>
    <col min="2" max="2" width="19.00390625" style="126" customWidth="1"/>
    <col min="3" max="3" width="16.28125" style="126" customWidth="1"/>
    <col min="4" max="4" width="15.8515625" style="126" customWidth="1"/>
    <col min="5" max="5" width="9.28125" style="126" customWidth="1"/>
    <col min="6" max="6" width="13.57421875" style="126" customWidth="1"/>
    <col min="7" max="7" width="9.7109375" style="126" customWidth="1"/>
    <col min="8" max="8" width="10.421875" style="126" customWidth="1"/>
    <col min="9" max="9" width="15.28125" style="126" customWidth="1"/>
    <col min="10" max="10" width="19.28125" style="126" customWidth="1"/>
    <col min="11" max="11" width="15.00390625" style="126" customWidth="1"/>
    <col min="12" max="16384" width="9.140625" style="126" customWidth="1"/>
  </cols>
  <sheetData>
    <row r="1" spans="4:11" ht="22.5" customHeight="1">
      <c r="D1" s="1374"/>
      <c r="E1" s="1374"/>
      <c r="H1" s="283"/>
      <c r="J1" s="1375" t="s">
        <v>408</v>
      </c>
      <c r="K1" s="1375"/>
    </row>
    <row r="2" spans="1:12" ht="15">
      <c r="A2" s="1382" t="s">
        <v>0</v>
      </c>
      <c r="B2" s="1382"/>
      <c r="C2" s="1382"/>
      <c r="D2" s="1382"/>
      <c r="E2" s="1382"/>
      <c r="F2" s="1382"/>
      <c r="G2" s="1382"/>
      <c r="H2" s="1382"/>
      <c r="I2" s="1382"/>
      <c r="J2" s="1382"/>
      <c r="K2" s="934"/>
      <c r="L2" s="934"/>
    </row>
    <row r="3" spans="1:12" ht="18">
      <c r="A3" s="1528" t="s">
        <v>636</v>
      </c>
      <c r="B3" s="1528"/>
      <c r="C3" s="1528"/>
      <c r="D3" s="1528"/>
      <c r="E3" s="1528"/>
      <c r="F3" s="1528"/>
      <c r="G3" s="1528"/>
      <c r="H3" s="1528"/>
      <c r="I3" s="1528"/>
      <c r="J3" s="1528"/>
      <c r="K3" s="934"/>
      <c r="L3" s="934"/>
    </row>
    <row r="4" spans="1:12" s="286" customFormat="1" ht="15.75" customHeight="1">
      <c r="A4" s="1663" t="s">
        <v>417</v>
      </c>
      <c r="B4" s="1663"/>
      <c r="C4" s="1663"/>
      <c r="D4" s="1663"/>
      <c r="E4" s="1663"/>
      <c r="F4" s="1663"/>
      <c r="G4" s="1663"/>
      <c r="H4" s="1663"/>
      <c r="I4" s="1663"/>
      <c r="J4" s="1663"/>
      <c r="K4" s="1663"/>
      <c r="L4" s="1663"/>
    </row>
    <row r="5" spans="1:10" s="286" customFormat="1" ht="15.75" customHeight="1">
      <c r="A5" s="694"/>
      <c r="B5" s="694"/>
      <c r="C5" s="694"/>
      <c r="D5" s="694"/>
      <c r="E5" s="694"/>
      <c r="F5" s="694"/>
      <c r="G5" s="694"/>
      <c r="H5" s="694"/>
      <c r="I5" s="694"/>
      <c r="J5" s="694"/>
    </row>
    <row r="6" spans="1:11" s="286" customFormat="1" ht="12.75">
      <c r="A6" s="1378" t="s">
        <v>765</v>
      </c>
      <c r="B6" s="1378"/>
      <c r="I6" s="1655" t="s">
        <v>1030</v>
      </c>
      <c r="J6" s="1655"/>
      <c r="K6" s="1655"/>
    </row>
    <row r="7" spans="3:10" s="364" customFormat="1" ht="15.75" hidden="1">
      <c r="C7" s="1654" t="s">
        <v>10</v>
      </c>
      <c r="D7" s="1654"/>
      <c r="E7" s="1654"/>
      <c r="F7" s="1654"/>
      <c r="G7" s="1654"/>
      <c r="H7" s="1654"/>
      <c r="I7" s="1654"/>
      <c r="J7" s="1654"/>
    </row>
    <row r="8" spans="1:11" ht="53.25" customHeight="1">
      <c r="A8" s="1380" t="s">
        <v>17</v>
      </c>
      <c r="B8" s="1380" t="s">
        <v>27</v>
      </c>
      <c r="C8" s="1394" t="s">
        <v>952</v>
      </c>
      <c r="D8" s="1396"/>
      <c r="E8" s="1394" t="s">
        <v>407</v>
      </c>
      <c r="F8" s="1396"/>
      <c r="G8" s="1394" t="s">
        <v>29</v>
      </c>
      <c r="H8" s="1396"/>
      <c r="I8" s="1369" t="s">
        <v>93</v>
      </c>
      <c r="J8" s="1369"/>
      <c r="K8" s="1380" t="s">
        <v>442</v>
      </c>
    </row>
    <row r="9" spans="1:11" s="131" customFormat="1" ht="46.5" customHeight="1">
      <c r="A9" s="1381"/>
      <c r="B9" s="1381"/>
      <c r="C9" s="935" t="s">
        <v>30</v>
      </c>
      <c r="D9" s="935" t="s">
        <v>92</v>
      </c>
      <c r="E9" s="935" t="s">
        <v>30</v>
      </c>
      <c r="F9" s="935" t="s">
        <v>92</v>
      </c>
      <c r="G9" s="935" t="s">
        <v>30</v>
      </c>
      <c r="H9" s="935" t="s">
        <v>92</v>
      </c>
      <c r="I9" s="935" t="s">
        <v>116</v>
      </c>
      <c r="J9" s="935" t="s">
        <v>117</v>
      </c>
      <c r="K9" s="1381"/>
    </row>
    <row r="10" spans="1:11" ht="12.75">
      <c r="A10" s="738">
        <v>1</v>
      </c>
      <c r="B10" s="738">
        <v>2</v>
      </c>
      <c r="C10" s="738">
        <v>3</v>
      </c>
      <c r="D10" s="738">
        <v>4</v>
      </c>
      <c r="E10" s="738">
        <v>5</v>
      </c>
      <c r="F10" s="738">
        <v>6</v>
      </c>
      <c r="G10" s="738">
        <v>7</v>
      </c>
      <c r="H10" s="738">
        <v>8</v>
      </c>
      <c r="I10" s="738">
        <v>9</v>
      </c>
      <c r="J10" s="738">
        <v>10</v>
      </c>
      <c r="K10" s="738">
        <v>11</v>
      </c>
    </row>
    <row r="11" spans="1:11" ht="23.25" customHeight="1">
      <c r="A11" s="419">
        <v>1</v>
      </c>
      <c r="B11" s="420" t="s">
        <v>766</v>
      </c>
      <c r="C11" s="739">
        <v>3141</v>
      </c>
      <c r="D11" s="740">
        <v>380.85</v>
      </c>
      <c r="E11" s="146" t="s">
        <v>7</v>
      </c>
      <c r="F11" s="146" t="s">
        <v>7</v>
      </c>
      <c r="G11" s="146" t="s">
        <v>7</v>
      </c>
      <c r="H11" s="146" t="s">
        <v>7</v>
      </c>
      <c r="I11" s="739">
        <v>3141</v>
      </c>
      <c r="J11" s="740">
        <v>380.85</v>
      </c>
      <c r="K11" s="146" t="s">
        <v>7</v>
      </c>
    </row>
    <row r="12" spans="1:11" ht="23.25" customHeight="1">
      <c r="A12" s="419">
        <v>2</v>
      </c>
      <c r="B12" s="420" t="s">
        <v>767</v>
      </c>
      <c r="C12" s="739">
        <v>2701</v>
      </c>
      <c r="D12" s="740">
        <v>339.4</v>
      </c>
      <c r="E12" s="146" t="s">
        <v>7</v>
      </c>
      <c r="F12" s="146" t="s">
        <v>7</v>
      </c>
      <c r="G12" s="146" t="s">
        <v>7</v>
      </c>
      <c r="H12" s="146" t="s">
        <v>7</v>
      </c>
      <c r="I12" s="739">
        <v>2701</v>
      </c>
      <c r="J12" s="740">
        <v>339.4</v>
      </c>
      <c r="K12" s="146" t="s">
        <v>7</v>
      </c>
    </row>
    <row r="13" spans="1:11" ht="23.25" customHeight="1">
      <c r="A13" s="419">
        <v>3</v>
      </c>
      <c r="B13" s="420" t="s">
        <v>768</v>
      </c>
      <c r="C13" s="739">
        <v>3853</v>
      </c>
      <c r="D13" s="740">
        <v>457</v>
      </c>
      <c r="E13" s="146" t="s">
        <v>7</v>
      </c>
      <c r="F13" s="146" t="s">
        <v>7</v>
      </c>
      <c r="G13" s="146" t="s">
        <v>7</v>
      </c>
      <c r="H13" s="146" t="s">
        <v>7</v>
      </c>
      <c r="I13" s="739">
        <v>3853</v>
      </c>
      <c r="J13" s="740">
        <v>457</v>
      </c>
      <c r="K13" s="146" t="s">
        <v>7</v>
      </c>
    </row>
    <row r="14" spans="1:11" ht="23.25" customHeight="1">
      <c r="A14" s="419">
        <v>4</v>
      </c>
      <c r="B14" s="420" t="s">
        <v>769</v>
      </c>
      <c r="C14" s="739">
        <v>4206.64</v>
      </c>
      <c r="D14" s="740">
        <v>541.01</v>
      </c>
      <c r="E14" s="146" t="s">
        <v>7</v>
      </c>
      <c r="F14" s="146" t="s">
        <v>7</v>
      </c>
      <c r="G14" s="146" t="s">
        <v>7</v>
      </c>
      <c r="H14" s="146" t="s">
        <v>7</v>
      </c>
      <c r="I14" s="739">
        <v>4206.64</v>
      </c>
      <c r="J14" s="740">
        <v>541.01</v>
      </c>
      <c r="K14" s="146" t="s">
        <v>7</v>
      </c>
    </row>
    <row r="15" spans="1:11" ht="23.25" customHeight="1">
      <c r="A15" s="419">
        <v>5</v>
      </c>
      <c r="B15" s="420" t="s">
        <v>770</v>
      </c>
      <c r="C15" s="739">
        <v>3221.92</v>
      </c>
      <c r="D15" s="740">
        <v>509.63</v>
      </c>
      <c r="E15" s="146" t="s">
        <v>7</v>
      </c>
      <c r="F15" s="146" t="s">
        <v>7</v>
      </c>
      <c r="G15" s="146" t="s">
        <v>7</v>
      </c>
      <c r="H15" s="146" t="s">
        <v>7</v>
      </c>
      <c r="I15" s="739">
        <v>3221.92</v>
      </c>
      <c r="J15" s="740">
        <v>509.63</v>
      </c>
      <c r="K15" s="146" t="s">
        <v>7</v>
      </c>
    </row>
    <row r="16" spans="1:11" ht="23.25" customHeight="1">
      <c r="A16" s="419">
        <v>6</v>
      </c>
      <c r="B16" s="420" t="s">
        <v>771</v>
      </c>
      <c r="C16" s="739">
        <v>3097.2</v>
      </c>
      <c r="D16" s="740">
        <v>368.05</v>
      </c>
      <c r="E16" s="146" t="s">
        <v>7</v>
      </c>
      <c r="F16" s="146" t="s">
        <v>7</v>
      </c>
      <c r="G16" s="146" t="s">
        <v>7</v>
      </c>
      <c r="H16" s="146" t="s">
        <v>7</v>
      </c>
      <c r="I16" s="739">
        <v>3097.2</v>
      </c>
      <c r="J16" s="740">
        <v>368.05</v>
      </c>
      <c r="K16" s="146" t="s">
        <v>7</v>
      </c>
    </row>
    <row r="17" spans="1:11" ht="23.25" customHeight="1">
      <c r="A17" s="419">
        <v>7</v>
      </c>
      <c r="B17" s="420" t="s">
        <v>772</v>
      </c>
      <c r="C17" s="739">
        <v>3532.64</v>
      </c>
      <c r="D17" s="740">
        <v>429.76000000000005</v>
      </c>
      <c r="E17" s="146" t="s">
        <v>7</v>
      </c>
      <c r="F17" s="146" t="s">
        <v>7</v>
      </c>
      <c r="G17" s="146" t="s">
        <v>7</v>
      </c>
      <c r="H17" s="146" t="s">
        <v>7</v>
      </c>
      <c r="I17" s="739">
        <v>3532.64</v>
      </c>
      <c r="J17" s="740">
        <v>429.76000000000005</v>
      </c>
      <c r="K17" s="146" t="s">
        <v>7</v>
      </c>
    </row>
    <row r="18" spans="1:11" ht="23.25" customHeight="1">
      <c r="A18" s="419">
        <v>8</v>
      </c>
      <c r="B18" s="420" t="s">
        <v>773</v>
      </c>
      <c r="C18" s="739">
        <v>3367</v>
      </c>
      <c r="D18" s="740">
        <v>423.5</v>
      </c>
      <c r="E18" s="146" t="s">
        <v>7</v>
      </c>
      <c r="F18" s="146" t="s">
        <v>7</v>
      </c>
      <c r="G18" s="146" t="s">
        <v>7</v>
      </c>
      <c r="H18" s="146" t="s">
        <v>7</v>
      </c>
      <c r="I18" s="739">
        <v>3367</v>
      </c>
      <c r="J18" s="740">
        <v>423.5</v>
      </c>
      <c r="K18" s="146" t="s">
        <v>7</v>
      </c>
    </row>
    <row r="19" spans="1:11" ht="23.25" customHeight="1">
      <c r="A19" s="419">
        <v>9</v>
      </c>
      <c r="B19" s="420" t="s">
        <v>774</v>
      </c>
      <c r="C19" s="739">
        <v>3349.44</v>
      </c>
      <c r="D19" s="740">
        <v>370.11</v>
      </c>
      <c r="E19" s="146" t="s">
        <v>7</v>
      </c>
      <c r="F19" s="146" t="s">
        <v>7</v>
      </c>
      <c r="G19" s="146" t="s">
        <v>7</v>
      </c>
      <c r="H19" s="146" t="s">
        <v>7</v>
      </c>
      <c r="I19" s="739">
        <v>3349.44</v>
      </c>
      <c r="J19" s="740">
        <v>370.11</v>
      </c>
      <c r="K19" s="146" t="s">
        <v>7</v>
      </c>
    </row>
    <row r="20" spans="1:11" ht="23.25" customHeight="1">
      <c r="A20" s="419">
        <v>10</v>
      </c>
      <c r="B20" s="420" t="s">
        <v>775</v>
      </c>
      <c r="C20" s="739">
        <v>4801</v>
      </c>
      <c r="D20" s="740">
        <v>577.25</v>
      </c>
      <c r="E20" s="146" t="s">
        <v>7</v>
      </c>
      <c r="F20" s="146" t="s">
        <v>7</v>
      </c>
      <c r="G20" s="146" t="s">
        <v>7</v>
      </c>
      <c r="H20" s="146" t="s">
        <v>7</v>
      </c>
      <c r="I20" s="739">
        <v>4801</v>
      </c>
      <c r="J20" s="740">
        <v>577.25</v>
      </c>
      <c r="K20" s="146" t="s">
        <v>7</v>
      </c>
    </row>
    <row r="21" spans="1:11" ht="23.25" customHeight="1">
      <c r="A21" s="419">
        <v>11</v>
      </c>
      <c r="B21" s="420" t="s">
        <v>776</v>
      </c>
      <c r="C21" s="739">
        <v>3290.44</v>
      </c>
      <c r="D21" s="740">
        <v>396.06000000000006</v>
      </c>
      <c r="E21" s="146" t="s">
        <v>7</v>
      </c>
      <c r="F21" s="146" t="s">
        <v>7</v>
      </c>
      <c r="G21" s="146" t="s">
        <v>7</v>
      </c>
      <c r="H21" s="146" t="s">
        <v>7</v>
      </c>
      <c r="I21" s="739">
        <v>3290.44</v>
      </c>
      <c r="J21" s="740">
        <v>396.06000000000006</v>
      </c>
      <c r="K21" s="146" t="s">
        <v>7</v>
      </c>
    </row>
    <row r="22" spans="1:11" ht="23.25" customHeight="1">
      <c r="A22" s="419">
        <v>12</v>
      </c>
      <c r="B22" s="420" t="s">
        <v>777</v>
      </c>
      <c r="C22" s="739">
        <v>3740</v>
      </c>
      <c r="D22" s="740">
        <v>488.75</v>
      </c>
      <c r="E22" s="146" t="s">
        <v>7</v>
      </c>
      <c r="F22" s="146" t="s">
        <v>7</v>
      </c>
      <c r="G22" s="146" t="s">
        <v>7</v>
      </c>
      <c r="H22" s="146" t="s">
        <v>7</v>
      </c>
      <c r="I22" s="739">
        <v>3740</v>
      </c>
      <c r="J22" s="740">
        <v>488.75</v>
      </c>
      <c r="K22" s="146" t="s">
        <v>7</v>
      </c>
    </row>
    <row r="23" spans="1:11" ht="23.25" customHeight="1">
      <c r="A23" s="419">
        <v>13</v>
      </c>
      <c r="B23" s="420" t="s">
        <v>778</v>
      </c>
      <c r="C23" s="739">
        <v>2832</v>
      </c>
      <c r="D23" s="740">
        <v>425.45</v>
      </c>
      <c r="E23" s="146" t="s">
        <v>7</v>
      </c>
      <c r="F23" s="146" t="s">
        <v>7</v>
      </c>
      <c r="G23" s="146" t="s">
        <v>7</v>
      </c>
      <c r="H23" s="146" t="s">
        <v>7</v>
      </c>
      <c r="I23" s="739">
        <v>2832</v>
      </c>
      <c r="J23" s="740">
        <v>425.45</v>
      </c>
      <c r="K23" s="146" t="s">
        <v>7</v>
      </c>
    </row>
    <row r="24" spans="1:11" s="741" customFormat="1" ht="23.25" customHeight="1">
      <c r="A24" s="1513" t="s">
        <v>779</v>
      </c>
      <c r="B24" s="1514"/>
      <c r="C24" s="1051">
        <f>SUM(C11:C23)</f>
        <v>45133.28</v>
      </c>
      <c r="D24" s="1052">
        <f>SUM(D11:D23)</f>
        <v>5706.820000000001</v>
      </c>
      <c r="E24" s="1053" t="s">
        <v>7</v>
      </c>
      <c r="F24" s="1017" t="s">
        <v>7</v>
      </c>
      <c r="G24" s="1053" t="s">
        <v>7</v>
      </c>
      <c r="H24" s="1053" t="s">
        <v>7</v>
      </c>
      <c r="I24" s="1051">
        <f>SUM(I11:I23)</f>
        <v>45133.28</v>
      </c>
      <c r="J24" s="1052">
        <f>SUM(J11:J23)</f>
        <v>5706.820000000001</v>
      </c>
      <c r="K24" s="1053" t="s">
        <v>7</v>
      </c>
    </row>
    <row r="25" spans="1:11" ht="22.5" customHeight="1">
      <c r="A25" s="1203"/>
      <c r="B25" s="1203"/>
      <c r="C25" s="1203"/>
      <c r="D25" s="1203"/>
      <c r="E25" s="1203"/>
      <c r="F25" s="1203"/>
      <c r="G25" s="1203"/>
      <c r="H25" s="1203"/>
      <c r="I25" s="1203"/>
      <c r="J25" s="1203"/>
      <c r="K25" s="1203"/>
    </row>
    <row r="27" spans="1:11" ht="74.25" customHeight="1">
      <c r="A27" s="742" t="s">
        <v>884</v>
      </c>
      <c r="I27" s="1660" t="s">
        <v>741</v>
      </c>
      <c r="J27" s="1660"/>
      <c r="K27" s="1660"/>
    </row>
  </sheetData>
  <sheetProtection/>
  <mergeCells count="17">
    <mergeCell ref="A6:B6"/>
    <mergeCell ref="I6:K6"/>
    <mergeCell ref="D1:E1"/>
    <mergeCell ref="J1:K1"/>
    <mergeCell ref="A2:J2"/>
    <mergeCell ref="A3:J3"/>
    <mergeCell ref="A4:L4"/>
    <mergeCell ref="K8:K9"/>
    <mergeCell ref="A24:B24"/>
    <mergeCell ref="I27:K27"/>
    <mergeCell ref="C7:J7"/>
    <mergeCell ref="A8:A9"/>
    <mergeCell ref="B8:B9"/>
    <mergeCell ref="C8:D8"/>
    <mergeCell ref="E8:F8"/>
    <mergeCell ref="G8:H8"/>
    <mergeCell ref="I8:J8"/>
  </mergeCells>
  <printOptions horizontalCentered="1"/>
  <pageMargins left="0.71" right="0.2" top="0.2" bottom="0.2" header="0.2" footer="0.2"/>
  <pageSetup horizontalDpi="600" verticalDpi="600" orientation="landscape" paperSize="9" scale="90" r:id="rId1"/>
  <headerFooter>
    <oddFooter>&amp;C39</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T44"/>
  <sheetViews>
    <sheetView zoomScale="85" zoomScaleNormal="85" zoomScaleSheetLayoutView="86" zoomScalePageLayoutView="0" workbookViewId="0" topLeftCell="A26">
      <selection activeCell="A4" sqref="A4:S4"/>
    </sheetView>
  </sheetViews>
  <sheetFormatPr defaultColWidth="9.140625" defaultRowHeight="12.75"/>
  <cols>
    <col min="1" max="1" width="9.28125" style="2" customWidth="1"/>
    <col min="2" max="3" width="8.57421875" style="2" customWidth="1"/>
    <col min="4" max="4" width="12.00390625" style="2" customWidth="1"/>
    <col min="5" max="5" width="8.57421875" style="2" customWidth="1"/>
    <col min="6" max="6" width="9.57421875" style="2" customWidth="1"/>
    <col min="7" max="7" width="8.57421875" style="2" customWidth="1"/>
    <col min="8" max="8" width="11.7109375" style="2" customWidth="1"/>
    <col min="9" max="13" width="8.57421875" style="2" customWidth="1"/>
    <col min="14" max="14" width="12.00390625" style="2" customWidth="1"/>
    <col min="15" max="15" width="8.57421875" style="2" customWidth="1"/>
    <col min="16" max="16" width="8.421875" style="2" customWidth="1"/>
    <col min="17" max="17" width="8.57421875" style="2" customWidth="1"/>
    <col min="18" max="18" width="4.421875" style="2" customWidth="1"/>
    <col min="19" max="19" width="8.57421875" style="2" customWidth="1"/>
    <col min="20" max="20" width="3.28125" style="2" customWidth="1"/>
    <col min="21" max="16384" width="9.140625" style="2" customWidth="1"/>
  </cols>
  <sheetData>
    <row r="1" spans="1:19" s="32" customFormat="1" ht="15">
      <c r="A1" s="32" t="s">
        <v>8</v>
      </c>
      <c r="H1" s="1255"/>
      <c r="I1" s="1255"/>
      <c r="R1" s="1247" t="s">
        <v>45</v>
      </c>
      <c r="S1" s="1247"/>
    </row>
    <row r="2" spans="1:19" s="32" customFormat="1" ht="15">
      <c r="A2" s="1248" t="s">
        <v>0</v>
      </c>
      <c r="B2" s="1248"/>
      <c r="C2" s="1248"/>
      <c r="D2" s="1248"/>
      <c r="E2" s="1248"/>
      <c r="F2" s="1248"/>
      <c r="G2" s="1248"/>
      <c r="H2" s="1248"/>
      <c r="I2" s="1248"/>
      <c r="J2" s="1248"/>
      <c r="K2" s="1248"/>
      <c r="L2" s="1248"/>
      <c r="M2" s="1248"/>
      <c r="N2" s="1248"/>
      <c r="O2" s="1248"/>
      <c r="P2" s="1248"/>
      <c r="Q2" s="1248"/>
      <c r="R2" s="1248"/>
      <c r="S2" s="1248"/>
    </row>
    <row r="3" spans="1:19" s="32" customFormat="1" ht="20.25" customHeight="1">
      <c r="A3" s="1248" t="s">
        <v>636</v>
      </c>
      <c r="B3" s="1248"/>
      <c r="C3" s="1248"/>
      <c r="D3" s="1248"/>
      <c r="E3" s="1248"/>
      <c r="F3" s="1248"/>
      <c r="G3" s="1248"/>
      <c r="H3" s="1248"/>
      <c r="I3" s="1248"/>
      <c r="J3" s="1248"/>
      <c r="K3" s="1248"/>
      <c r="L3" s="1248"/>
      <c r="M3" s="1248"/>
      <c r="N3" s="1248"/>
      <c r="O3" s="1248"/>
      <c r="P3" s="1248"/>
      <c r="Q3" s="1248"/>
      <c r="R3" s="1248"/>
      <c r="S3" s="1248"/>
    </row>
    <row r="4" spans="1:19" s="32" customFormat="1" ht="15">
      <c r="A4" s="1249" t="s">
        <v>742</v>
      </c>
      <c r="B4" s="1249"/>
      <c r="C4" s="1249"/>
      <c r="D4" s="1249"/>
      <c r="E4" s="1249"/>
      <c r="F4" s="1249"/>
      <c r="G4" s="1249"/>
      <c r="H4" s="1249"/>
      <c r="I4" s="1249"/>
      <c r="J4" s="1249"/>
      <c r="K4" s="1249"/>
      <c r="L4" s="1249"/>
      <c r="M4" s="1249"/>
      <c r="N4" s="1249"/>
      <c r="O4" s="1249"/>
      <c r="P4" s="1249"/>
      <c r="Q4" s="1249"/>
      <c r="R4" s="1249"/>
      <c r="S4" s="1249"/>
    </row>
    <row r="5" spans="1:4" s="32" customFormat="1" ht="16.5" customHeight="1">
      <c r="A5" s="1250" t="s">
        <v>731</v>
      </c>
      <c r="B5" s="1250"/>
      <c r="C5" s="1250"/>
      <c r="D5" s="1250"/>
    </row>
    <row r="6" spans="1:19" s="32" customFormat="1" ht="15">
      <c r="A6" s="1252" t="s">
        <v>143</v>
      </c>
      <c r="B6" s="1252"/>
      <c r="C6" s="1252"/>
      <c r="D6" s="1252"/>
      <c r="E6" s="1252"/>
      <c r="F6" s="1252"/>
      <c r="G6" s="1252"/>
      <c r="H6" s="1252"/>
      <c r="I6" s="1252"/>
      <c r="R6" s="33"/>
      <c r="S6" s="33"/>
    </row>
    <row r="7" spans="1:13" s="32" customFormat="1" ht="18" customHeight="1">
      <c r="A7" s="34"/>
      <c r="B7" s="1253" t="s">
        <v>32</v>
      </c>
      <c r="C7" s="1253"/>
      <c r="D7" s="1253" t="s">
        <v>33</v>
      </c>
      <c r="E7" s="1253"/>
      <c r="F7" s="1253" t="s">
        <v>34</v>
      </c>
      <c r="G7" s="1253"/>
      <c r="H7" s="1253" t="s">
        <v>35</v>
      </c>
      <c r="I7" s="1253"/>
      <c r="J7" s="1253" t="s">
        <v>36</v>
      </c>
      <c r="K7" s="1253"/>
      <c r="L7" s="1251" t="s">
        <v>13</v>
      </c>
      <c r="M7" s="1251"/>
    </row>
    <row r="8" spans="1:13" s="36" customFormat="1" ht="13.5" customHeight="1">
      <c r="A8" s="35">
        <v>1</v>
      </c>
      <c r="B8" s="1258">
        <v>2</v>
      </c>
      <c r="C8" s="1258"/>
      <c r="D8" s="1258">
        <v>3</v>
      </c>
      <c r="E8" s="1258"/>
      <c r="F8" s="1258">
        <v>4</v>
      </c>
      <c r="G8" s="1258"/>
      <c r="H8" s="1258">
        <v>5</v>
      </c>
      <c r="I8" s="1258"/>
      <c r="J8" s="1258">
        <v>6</v>
      </c>
      <c r="K8" s="1258"/>
      <c r="L8" s="1258">
        <v>7</v>
      </c>
      <c r="M8" s="1258"/>
    </row>
    <row r="9" spans="1:13" s="32" customFormat="1" ht="15.75" customHeight="1">
      <c r="A9" s="34" t="s">
        <v>37</v>
      </c>
      <c r="B9" s="1254">
        <v>1643</v>
      </c>
      <c r="C9" s="1254"/>
      <c r="D9" s="1254">
        <v>1064</v>
      </c>
      <c r="E9" s="1254"/>
      <c r="F9" s="1254">
        <v>1531</v>
      </c>
      <c r="G9" s="1254"/>
      <c r="H9" s="1254">
        <v>1396</v>
      </c>
      <c r="I9" s="1254"/>
      <c r="J9" s="1254">
        <v>0</v>
      </c>
      <c r="K9" s="1254"/>
      <c r="L9" s="1254">
        <f>B9+D9+F9+H9+J9</f>
        <v>5634</v>
      </c>
      <c r="M9" s="1254"/>
    </row>
    <row r="10" spans="1:13" s="32" customFormat="1" ht="15.75" customHeight="1">
      <c r="A10" s="34" t="s">
        <v>38</v>
      </c>
      <c r="B10" s="1254">
        <v>15385</v>
      </c>
      <c r="C10" s="1254"/>
      <c r="D10" s="1254">
        <v>8722</v>
      </c>
      <c r="E10" s="1254"/>
      <c r="F10" s="1254">
        <v>53224</v>
      </c>
      <c r="G10" s="1254"/>
      <c r="H10" s="1254">
        <v>2178</v>
      </c>
      <c r="I10" s="1254"/>
      <c r="J10" s="1254">
        <v>0</v>
      </c>
      <c r="K10" s="1254"/>
      <c r="L10" s="1254">
        <f>B10+D10+F10+H10+J10</f>
        <v>79509</v>
      </c>
      <c r="M10" s="1254"/>
    </row>
    <row r="11" spans="1:13" s="32" customFormat="1" ht="16.5">
      <c r="A11" s="34" t="s">
        <v>13</v>
      </c>
      <c r="B11" s="1256">
        <v>17028</v>
      </c>
      <c r="C11" s="1257"/>
      <c r="D11" s="1256">
        <v>9786</v>
      </c>
      <c r="E11" s="1257"/>
      <c r="F11" s="1256">
        <v>54755</v>
      </c>
      <c r="G11" s="1257"/>
      <c r="H11" s="1256">
        <v>3574</v>
      </c>
      <c r="I11" s="1257"/>
      <c r="J11" s="1256">
        <f>J9+J10</f>
        <v>0</v>
      </c>
      <c r="K11" s="1257"/>
      <c r="L11" s="1256">
        <f>L9+L10</f>
        <v>85143</v>
      </c>
      <c r="M11" s="1257"/>
    </row>
    <row r="12" spans="1:12" s="32" customFormat="1" ht="16.5" customHeight="1">
      <c r="A12" s="37"/>
      <c r="B12" s="37"/>
      <c r="C12" s="37"/>
      <c r="D12" s="37"/>
      <c r="E12" s="37"/>
      <c r="F12" s="37"/>
      <c r="G12" s="37"/>
      <c r="H12" s="37"/>
      <c r="I12" s="37"/>
      <c r="J12" s="37"/>
      <c r="K12" s="37"/>
      <c r="L12" s="37"/>
    </row>
    <row r="13" spans="1:14" s="32" customFormat="1" ht="15">
      <c r="A13" s="1263" t="s">
        <v>369</v>
      </c>
      <c r="B13" s="1263"/>
      <c r="C13" s="1263"/>
      <c r="D13" s="1263"/>
      <c r="E13" s="1263"/>
      <c r="F13" s="1263"/>
      <c r="G13" s="1263"/>
      <c r="H13" s="37"/>
      <c r="I13" s="37"/>
      <c r="J13" s="37"/>
      <c r="K13" s="37"/>
      <c r="L13" s="37"/>
      <c r="N13" s="38"/>
    </row>
    <row r="14" spans="1:14" s="32" customFormat="1" ht="19.5" customHeight="1">
      <c r="A14" s="1259" t="s">
        <v>732</v>
      </c>
      <c r="B14" s="1260"/>
      <c r="C14" s="1253" t="s">
        <v>166</v>
      </c>
      <c r="D14" s="1253"/>
      <c r="E14" s="34" t="s">
        <v>13</v>
      </c>
      <c r="I14" s="37"/>
      <c r="J14" s="37"/>
      <c r="K14" s="37"/>
      <c r="L14" s="37"/>
      <c r="N14" s="41"/>
    </row>
    <row r="15" spans="1:12" s="32" customFormat="1" ht="37.5" customHeight="1">
      <c r="A15" s="1259" t="s">
        <v>733</v>
      </c>
      <c r="B15" s="1260"/>
      <c r="C15" s="1264" t="s">
        <v>743</v>
      </c>
      <c r="D15" s="1260"/>
      <c r="E15" s="34" t="s">
        <v>734</v>
      </c>
      <c r="I15" s="37"/>
      <c r="J15" s="37"/>
      <c r="K15" s="37"/>
      <c r="L15" s="37"/>
    </row>
    <row r="16" spans="1:12" s="32" customFormat="1" ht="15">
      <c r="A16" s="42"/>
      <c r="B16" s="42"/>
      <c r="C16" s="42"/>
      <c r="D16" s="42"/>
      <c r="E16" s="42"/>
      <c r="F16" s="42"/>
      <c r="G16" s="42"/>
      <c r="H16" s="37"/>
      <c r="I16" s="37"/>
      <c r="J16" s="37"/>
      <c r="K16" s="37"/>
      <c r="L16" s="37"/>
    </row>
    <row r="17" spans="1:19" s="32" customFormat="1" ht="18.75" customHeight="1">
      <c r="A17" s="1265" t="s">
        <v>144</v>
      </c>
      <c r="B17" s="1265"/>
      <c r="C17" s="1265"/>
      <c r="D17" s="1265"/>
      <c r="E17" s="1265"/>
      <c r="F17" s="1265"/>
      <c r="G17" s="1265"/>
      <c r="H17" s="1265"/>
      <c r="I17" s="1265"/>
      <c r="J17" s="1265"/>
      <c r="K17" s="1265"/>
      <c r="L17" s="1265"/>
      <c r="M17" s="1265"/>
      <c r="N17" s="1265"/>
      <c r="O17" s="1265"/>
      <c r="P17" s="1265"/>
      <c r="Q17" s="1265"/>
      <c r="R17" s="1265"/>
      <c r="S17" s="1265"/>
    </row>
    <row r="18" spans="1:20" s="32" customFormat="1" ht="15">
      <c r="A18" s="1253" t="s">
        <v>17</v>
      </c>
      <c r="B18" s="1253" t="s">
        <v>39</v>
      </c>
      <c r="C18" s="1253"/>
      <c r="D18" s="1253"/>
      <c r="E18" s="1253" t="s">
        <v>18</v>
      </c>
      <c r="F18" s="1253"/>
      <c r="G18" s="1253"/>
      <c r="H18" s="1253"/>
      <c r="I18" s="1253"/>
      <c r="J18" s="1253"/>
      <c r="K18" s="1253"/>
      <c r="L18" s="1253"/>
      <c r="M18" s="1253" t="s">
        <v>19</v>
      </c>
      <c r="N18" s="1253"/>
      <c r="O18" s="1253"/>
      <c r="P18" s="1253"/>
      <c r="Q18" s="1253"/>
      <c r="R18" s="1253"/>
      <c r="S18" s="1253"/>
      <c r="T18" s="1253"/>
    </row>
    <row r="19" spans="1:20" s="32" customFormat="1" ht="48" customHeight="1">
      <c r="A19" s="1253"/>
      <c r="B19" s="1253"/>
      <c r="C19" s="1253"/>
      <c r="D19" s="1253"/>
      <c r="E19" s="1259" t="s">
        <v>113</v>
      </c>
      <c r="F19" s="1260"/>
      <c r="G19" s="1259" t="s">
        <v>145</v>
      </c>
      <c r="H19" s="1260"/>
      <c r="I19" s="1253" t="s">
        <v>40</v>
      </c>
      <c r="J19" s="1253"/>
      <c r="K19" s="1259" t="s">
        <v>82</v>
      </c>
      <c r="L19" s="1260"/>
      <c r="M19" s="1259" t="s">
        <v>83</v>
      </c>
      <c r="N19" s="1260"/>
      <c r="O19" s="1259" t="s">
        <v>145</v>
      </c>
      <c r="P19" s="1260"/>
      <c r="Q19" s="1253" t="s">
        <v>40</v>
      </c>
      <c r="R19" s="1253"/>
      <c r="S19" s="1253" t="s">
        <v>82</v>
      </c>
      <c r="T19" s="1253"/>
    </row>
    <row r="20" spans="1:20" s="36" customFormat="1" ht="15.75" customHeight="1">
      <c r="A20" s="35">
        <v>1</v>
      </c>
      <c r="B20" s="1261">
        <v>2</v>
      </c>
      <c r="C20" s="1266"/>
      <c r="D20" s="1262"/>
      <c r="E20" s="1261">
        <v>3</v>
      </c>
      <c r="F20" s="1262"/>
      <c r="G20" s="1261">
        <v>4</v>
      </c>
      <c r="H20" s="1262"/>
      <c r="I20" s="1258">
        <v>5</v>
      </c>
      <c r="J20" s="1258"/>
      <c r="K20" s="1258">
        <v>6</v>
      </c>
      <c r="L20" s="1258"/>
      <c r="M20" s="1261">
        <v>3</v>
      </c>
      <c r="N20" s="1262"/>
      <c r="O20" s="1261">
        <v>4</v>
      </c>
      <c r="P20" s="1262"/>
      <c r="Q20" s="1258">
        <v>5</v>
      </c>
      <c r="R20" s="1258"/>
      <c r="S20" s="1258">
        <v>6</v>
      </c>
      <c r="T20" s="1258"/>
    </row>
    <row r="21" spans="1:20" s="32" customFormat="1" ht="20.25" customHeight="1">
      <c r="A21" s="34">
        <v>1</v>
      </c>
      <c r="B21" s="1268" t="s">
        <v>735</v>
      </c>
      <c r="C21" s="1269"/>
      <c r="D21" s="1270"/>
      <c r="E21" s="1264">
        <v>100</v>
      </c>
      <c r="F21" s="1271"/>
      <c r="G21" s="1264" t="s">
        <v>302</v>
      </c>
      <c r="H21" s="1272"/>
      <c r="I21" s="1273">
        <v>350</v>
      </c>
      <c r="J21" s="1274"/>
      <c r="K21" s="1273">
        <v>6</v>
      </c>
      <c r="L21" s="1274"/>
      <c r="M21" s="1264">
        <v>150</v>
      </c>
      <c r="N21" s="1271"/>
      <c r="O21" s="1264" t="s">
        <v>302</v>
      </c>
      <c r="P21" s="1271"/>
      <c r="Q21" s="1267">
        <v>525</v>
      </c>
      <c r="R21" s="1267"/>
      <c r="S21" s="1267">
        <v>9</v>
      </c>
      <c r="T21" s="1267"/>
    </row>
    <row r="22" spans="1:20" s="32" customFormat="1" ht="16.5">
      <c r="A22" s="34">
        <v>2</v>
      </c>
      <c r="B22" s="1268" t="s">
        <v>41</v>
      </c>
      <c r="C22" s="1269"/>
      <c r="D22" s="1270"/>
      <c r="E22" s="1264">
        <v>20</v>
      </c>
      <c r="F22" s="1271"/>
      <c r="G22" s="1275">
        <v>1.65</v>
      </c>
      <c r="H22" s="1276"/>
      <c r="I22" s="1273">
        <v>67</v>
      </c>
      <c r="J22" s="1274"/>
      <c r="K22" s="1273">
        <v>4</v>
      </c>
      <c r="L22" s="1274"/>
      <c r="M22" s="1264">
        <v>30</v>
      </c>
      <c r="N22" s="1271"/>
      <c r="O22" s="1275">
        <v>2.49</v>
      </c>
      <c r="P22" s="1277"/>
      <c r="Q22" s="1267">
        <v>100</v>
      </c>
      <c r="R22" s="1267"/>
      <c r="S22" s="1267">
        <v>6</v>
      </c>
      <c r="T22" s="1267"/>
    </row>
    <row r="23" spans="1:20" s="32" customFormat="1" ht="16.5">
      <c r="A23" s="34">
        <v>3</v>
      </c>
      <c r="B23" s="1268" t="s">
        <v>146</v>
      </c>
      <c r="C23" s="1269"/>
      <c r="D23" s="1270"/>
      <c r="E23" s="1264">
        <v>50</v>
      </c>
      <c r="F23" s="1271"/>
      <c r="G23" s="1275">
        <v>1.11</v>
      </c>
      <c r="H23" s="1276"/>
      <c r="I23" s="1273">
        <v>13</v>
      </c>
      <c r="J23" s="1274"/>
      <c r="K23" s="1273">
        <v>0</v>
      </c>
      <c r="L23" s="1274"/>
      <c r="M23" s="1264">
        <v>75</v>
      </c>
      <c r="N23" s="1271"/>
      <c r="O23" s="1275">
        <v>1.67</v>
      </c>
      <c r="P23" s="1277"/>
      <c r="Q23" s="1267">
        <v>20</v>
      </c>
      <c r="R23" s="1267"/>
      <c r="S23" s="1267">
        <v>0</v>
      </c>
      <c r="T23" s="1267"/>
    </row>
    <row r="24" spans="1:20" s="32" customFormat="1" ht="16.5">
      <c r="A24" s="34">
        <v>4</v>
      </c>
      <c r="B24" s="1268" t="s">
        <v>42</v>
      </c>
      <c r="C24" s="1269"/>
      <c r="D24" s="1270"/>
      <c r="E24" s="1264">
        <v>5</v>
      </c>
      <c r="F24" s="1271"/>
      <c r="G24" s="1275">
        <v>0.7</v>
      </c>
      <c r="H24" s="1276"/>
      <c r="I24" s="1273">
        <v>45</v>
      </c>
      <c r="J24" s="1274"/>
      <c r="K24" s="1273">
        <v>2</v>
      </c>
      <c r="L24" s="1274"/>
      <c r="M24" s="1264">
        <v>7.5</v>
      </c>
      <c r="N24" s="1271"/>
      <c r="O24" s="1275">
        <v>1.04</v>
      </c>
      <c r="P24" s="1277"/>
      <c r="Q24" s="1267">
        <v>67</v>
      </c>
      <c r="R24" s="1267"/>
      <c r="S24" s="1267">
        <v>4</v>
      </c>
      <c r="T24" s="1267"/>
    </row>
    <row r="25" spans="1:20" s="32" customFormat="1" ht="16.5" customHeight="1">
      <c r="A25" s="34">
        <v>5</v>
      </c>
      <c r="B25" s="1268" t="s">
        <v>43</v>
      </c>
      <c r="C25" s="1269"/>
      <c r="D25" s="1270"/>
      <c r="E25" s="1264" t="s">
        <v>736</v>
      </c>
      <c r="F25" s="1271"/>
      <c r="G25" s="1275">
        <v>0.69</v>
      </c>
      <c r="H25" s="1276"/>
      <c r="I25" s="1273">
        <v>0</v>
      </c>
      <c r="J25" s="1274"/>
      <c r="K25" s="1273">
        <v>0</v>
      </c>
      <c r="L25" s="1274"/>
      <c r="M25" s="1273" t="s">
        <v>736</v>
      </c>
      <c r="N25" s="1274"/>
      <c r="O25" s="1275">
        <v>1.03</v>
      </c>
      <c r="P25" s="1277"/>
      <c r="Q25" s="1267">
        <v>0</v>
      </c>
      <c r="R25" s="1267"/>
      <c r="S25" s="1267">
        <v>0</v>
      </c>
      <c r="T25" s="1267"/>
    </row>
    <row r="26" spans="1:20" s="32" customFormat="1" ht="16.5" customHeight="1">
      <c r="A26" s="34">
        <v>6</v>
      </c>
      <c r="B26" s="1268" t="s">
        <v>44</v>
      </c>
      <c r="C26" s="1269"/>
      <c r="D26" s="1270"/>
      <c r="E26" s="1264" t="s">
        <v>736</v>
      </c>
      <c r="F26" s="1271"/>
      <c r="G26" s="1275">
        <v>0.82</v>
      </c>
      <c r="H26" s="1276"/>
      <c r="I26" s="1273">
        <v>0</v>
      </c>
      <c r="J26" s="1274"/>
      <c r="K26" s="1273">
        <v>0</v>
      </c>
      <c r="L26" s="1274"/>
      <c r="M26" s="1264" t="s">
        <v>736</v>
      </c>
      <c r="N26" s="1271"/>
      <c r="O26" s="1275">
        <v>1.22</v>
      </c>
      <c r="P26" s="1277"/>
      <c r="Q26" s="1267">
        <v>0</v>
      </c>
      <c r="R26" s="1267"/>
      <c r="S26" s="1267">
        <v>0</v>
      </c>
      <c r="T26" s="1267"/>
    </row>
    <row r="27" spans="1:20" s="32" customFormat="1" ht="16.5" customHeight="1">
      <c r="A27" s="34">
        <v>7</v>
      </c>
      <c r="B27" s="1268" t="s">
        <v>737</v>
      </c>
      <c r="C27" s="1269"/>
      <c r="D27" s="1270"/>
      <c r="E27" s="1264" t="s">
        <v>7</v>
      </c>
      <c r="F27" s="1271"/>
      <c r="G27" s="1275"/>
      <c r="H27" s="1277"/>
      <c r="I27" s="1273"/>
      <c r="J27" s="1274"/>
      <c r="K27" s="1273"/>
      <c r="L27" s="1274"/>
      <c r="M27" s="1264"/>
      <c r="N27" s="1271"/>
      <c r="O27" s="1275"/>
      <c r="P27" s="1277"/>
      <c r="Q27" s="1273"/>
      <c r="R27" s="1274"/>
      <c r="S27" s="1273"/>
      <c r="T27" s="1274"/>
    </row>
    <row r="28" spans="1:20" s="32" customFormat="1" ht="15">
      <c r="A28" s="34"/>
      <c r="B28" s="1253" t="s">
        <v>13</v>
      </c>
      <c r="C28" s="1253"/>
      <c r="D28" s="1253"/>
      <c r="E28" s="1253"/>
      <c r="F28" s="1253"/>
      <c r="G28" s="1259">
        <f>SUM(G22:H27)</f>
        <v>4.970000000000001</v>
      </c>
      <c r="H28" s="1260"/>
      <c r="I28" s="1278">
        <f>SUM(I21:J27)</f>
        <v>475</v>
      </c>
      <c r="J28" s="1278"/>
      <c r="K28" s="1278">
        <f>SUM(K21:L27)</f>
        <v>12</v>
      </c>
      <c r="L28" s="1278"/>
      <c r="M28" s="1253"/>
      <c r="N28" s="1253"/>
      <c r="O28" s="1259">
        <f>SUM(O22:P27)</f>
        <v>7.45</v>
      </c>
      <c r="P28" s="1260"/>
      <c r="Q28" s="1278">
        <f>SUM(Q21:R27)</f>
        <v>712</v>
      </c>
      <c r="R28" s="1278"/>
      <c r="S28" s="1278">
        <f>SUM(S21:T27)</f>
        <v>19</v>
      </c>
      <c r="T28" s="1278"/>
    </row>
    <row r="29" spans="1:20" s="32" customFormat="1" ht="15">
      <c r="A29" s="37"/>
      <c r="B29" s="37"/>
      <c r="C29" s="37"/>
      <c r="D29" s="37"/>
      <c r="E29" s="37"/>
      <c r="F29" s="37"/>
      <c r="G29" s="37"/>
      <c r="H29" s="37"/>
      <c r="I29" s="37"/>
      <c r="J29" s="37"/>
      <c r="K29" s="37"/>
      <c r="L29" s="37"/>
      <c r="M29" s="37"/>
      <c r="N29" s="37"/>
      <c r="O29" s="37"/>
      <c r="P29" s="37"/>
      <c r="Q29" s="37"/>
      <c r="R29" s="37"/>
      <c r="S29" s="37"/>
      <c r="T29" s="37"/>
    </row>
    <row r="30" spans="1:20" s="32" customFormat="1" ht="15">
      <c r="A30" s="44" t="s">
        <v>349</v>
      </c>
      <c r="B30" s="1263" t="s">
        <v>394</v>
      </c>
      <c r="C30" s="1263"/>
      <c r="D30" s="1263"/>
      <c r="E30" s="1263"/>
      <c r="F30" s="37"/>
      <c r="G30" s="37"/>
      <c r="H30" s="37"/>
      <c r="I30" s="37"/>
      <c r="J30" s="37"/>
      <c r="K30" s="37"/>
      <c r="L30" s="37"/>
      <c r="M30" s="37"/>
      <c r="N30" s="37"/>
      <c r="O30" s="37"/>
      <c r="P30" s="37"/>
      <c r="Q30" s="37"/>
      <c r="R30" s="37"/>
      <c r="S30" s="37"/>
      <c r="T30" s="37"/>
    </row>
    <row r="31" spans="1:20" s="33" customFormat="1" ht="17.25" customHeight="1">
      <c r="A31" s="34" t="s">
        <v>17</v>
      </c>
      <c r="B31" s="1253" t="s">
        <v>350</v>
      </c>
      <c r="C31" s="1253"/>
      <c r="D31" s="1253"/>
      <c r="E31" s="1253" t="s">
        <v>18</v>
      </c>
      <c r="F31" s="1253"/>
      <c r="G31" s="1253"/>
      <c r="H31" s="1253"/>
      <c r="I31" s="1253"/>
      <c r="J31" s="1253"/>
      <c r="K31" s="1253" t="s">
        <v>19</v>
      </c>
      <c r="L31" s="1253"/>
      <c r="M31" s="1253"/>
      <c r="N31" s="1253"/>
      <c r="O31" s="1253"/>
      <c r="P31" s="1253"/>
      <c r="Q31" s="1280"/>
      <c r="R31" s="1280"/>
      <c r="S31" s="1280"/>
      <c r="T31" s="1280"/>
    </row>
    <row r="32" spans="1:20" s="32" customFormat="1" ht="15">
      <c r="A32" s="34"/>
      <c r="B32" s="1253"/>
      <c r="C32" s="1253"/>
      <c r="D32" s="1253"/>
      <c r="E32" s="1253" t="s">
        <v>366</v>
      </c>
      <c r="F32" s="1253"/>
      <c r="G32" s="1253" t="s">
        <v>367</v>
      </c>
      <c r="H32" s="1253"/>
      <c r="I32" s="1253" t="s">
        <v>368</v>
      </c>
      <c r="J32" s="1253"/>
      <c r="K32" s="1253" t="s">
        <v>366</v>
      </c>
      <c r="L32" s="1253"/>
      <c r="M32" s="1253" t="s">
        <v>367</v>
      </c>
      <c r="N32" s="1253"/>
      <c r="O32" s="1253" t="s">
        <v>368</v>
      </c>
      <c r="P32" s="1253"/>
      <c r="Q32" s="37"/>
      <c r="R32" s="37"/>
      <c r="S32" s="37"/>
      <c r="T32" s="45"/>
    </row>
    <row r="33" spans="1:20" s="32" customFormat="1" ht="34.5" customHeight="1">
      <c r="A33" s="34">
        <v>1</v>
      </c>
      <c r="B33" s="1279" t="s">
        <v>738</v>
      </c>
      <c r="C33" s="1279"/>
      <c r="D33" s="1279"/>
      <c r="E33" s="1253">
        <v>1</v>
      </c>
      <c r="F33" s="1253"/>
      <c r="G33" s="1267" t="s">
        <v>1063</v>
      </c>
      <c r="H33" s="1267"/>
      <c r="I33" s="1282" t="s">
        <v>739</v>
      </c>
      <c r="J33" s="1282"/>
      <c r="K33" s="1253">
        <v>1</v>
      </c>
      <c r="L33" s="1253"/>
      <c r="M33" s="1267" t="s">
        <v>1063</v>
      </c>
      <c r="N33" s="1267"/>
      <c r="O33" s="1282" t="s">
        <v>739</v>
      </c>
      <c r="P33" s="1282"/>
      <c r="Q33" s="37"/>
      <c r="R33" s="37"/>
      <c r="S33" s="37"/>
      <c r="T33" s="45"/>
    </row>
    <row r="34" spans="1:20" s="32" customFormat="1" ht="18" customHeight="1">
      <c r="A34" s="34">
        <v>2</v>
      </c>
      <c r="B34" s="1279" t="s">
        <v>744</v>
      </c>
      <c r="C34" s="1279"/>
      <c r="D34" s="1279"/>
      <c r="E34" s="1253">
        <v>1</v>
      </c>
      <c r="F34" s="1253"/>
      <c r="G34" s="1267">
        <v>0.43</v>
      </c>
      <c r="H34" s="1267"/>
      <c r="I34" s="1282" t="s">
        <v>747</v>
      </c>
      <c r="J34" s="1282"/>
      <c r="K34" s="1253">
        <v>1</v>
      </c>
      <c r="L34" s="1253"/>
      <c r="M34" s="1281">
        <v>0.4</v>
      </c>
      <c r="N34" s="1281"/>
      <c r="O34" s="1282" t="s">
        <v>747</v>
      </c>
      <c r="P34" s="1282"/>
      <c r="Q34" s="37"/>
      <c r="R34" s="37"/>
      <c r="S34" s="37"/>
      <c r="T34" s="45"/>
    </row>
    <row r="35" spans="1:20" s="32" customFormat="1" ht="22.5" customHeight="1">
      <c r="A35" s="34">
        <v>3</v>
      </c>
      <c r="B35" s="1279" t="s">
        <v>746</v>
      </c>
      <c r="C35" s="1279"/>
      <c r="D35" s="1279"/>
      <c r="E35" s="1253">
        <v>1</v>
      </c>
      <c r="F35" s="1253"/>
      <c r="G35" s="1267">
        <v>3.38</v>
      </c>
      <c r="H35" s="1267"/>
      <c r="I35" s="1282" t="s">
        <v>745</v>
      </c>
      <c r="J35" s="1282"/>
      <c r="K35" s="1253">
        <v>1</v>
      </c>
      <c r="L35" s="1253"/>
      <c r="M35" s="1267">
        <v>3.38</v>
      </c>
      <c r="N35" s="1267"/>
      <c r="O35" s="1282" t="s">
        <v>745</v>
      </c>
      <c r="P35" s="1282"/>
      <c r="Q35" s="37"/>
      <c r="R35" s="37"/>
      <c r="S35" s="37"/>
      <c r="T35" s="45"/>
    </row>
    <row r="36" s="32" customFormat="1" ht="15"/>
    <row r="37" spans="1:9" s="32" customFormat="1" ht="13.5" customHeight="1">
      <c r="A37" s="1283" t="s">
        <v>1022</v>
      </c>
      <c r="B37" s="1283"/>
      <c r="C37" s="1283"/>
      <c r="D37" s="1283"/>
      <c r="E37" s="1283"/>
      <c r="F37" s="1283"/>
      <c r="G37" s="1283"/>
      <c r="H37" s="1283"/>
      <c r="I37" s="1167"/>
    </row>
    <row r="38" spans="1:9" s="32" customFormat="1" ht="13.5" customHeight="1">
      <c r="A38" s="1253" t="s">
        <v>47</v>
      </c>
      <c r="B38" s="1253" t="s">
        <v>18</v>
      </c>
      <c r="C38" s="1253"/>
      <c r="D38" s="1253"/>
      <c r="E38" s="1253" t="s">
        <v>19</v>
      </c>
      <c r="F38" s="1253"/>
      <c r="G38" s="1253"/>
      <c r="H38" s="1253" t="s">
        <v>67</v>
      </c>
      <c r="I38" s="47"/>
    </row>
    <row r="39" spans="1:9" s="32" customFormat="1" ht="16.5">
      <c r="A39" s="1253"/>
      <c r="B39" s="34" t="s">
        <v>147</v>
      </c>
      <c r="C39" s="34" t="s">
        <v>89</v>
      </c>
      <c r="D39" s="34" t="s">
        <v>13</v>
      </c>
      <c r="E39" s="34" t="s">
        <v>147</v>
      </c>
      <c r="F39" s="34" t="s">
        <v>89</v>
      </c>
      <c r="G39" s="34" t="s">
        <v>13</v>
      </c>
      <c r="H39" s="1253"/>
      <c r="I39" s="47"/>
    </row>
    <row r="40" spans="1:9" s="32" customFormat="1" ht="16.5">
      <c r="A40" s="48" t="s">
        <v>594</v>
      </c>
      <c r="B40" s="49">
        <v>2.61</v>
      </c>
      <c r="C40" s="49">
        <v>1.74</v>
      </c>
      <c r="D40" s="49">
        <f>B40+C40</f>
        <v>4.35</v>
      </c>
      <c r="E40" s="49">
        <v>3.91</v>
      </c>
      <c r="F40" s="50">
        <v>2.6</v>
      </c>
      <c r="G40" s="49">
        <f>E40+F40</f>
        <v>6.51</v>
      </c>
      <c r="H40" s="51"/>
      <c r="I40" s="47"/>
    </row>
    <row r="41" spans="1:18" s="32" customFormat="1" ht="18.75" customHeight="1">
      <c r="A41" s="48" t="s">
        <v>698</v>
      </c>
      <c r="B41" s="49">
        <v>2.69</v>
      </c>
      <c r="C41" s="49">
        <v>1.79</v>
      </c>
      <c r="D41" s="1168">
        <f>B41+C41</f>
        <v>4.48</v>
      </c>
      <c r="E41" s="49">
        <v>4.03</v>
      </c>
      <c r="F41" s="50">
        <v>2.68</v>
      </c>
      <c r="G41" s="1168">
        <f>E41+F41</f>
        <v>6.710000000000001</v>
      </c>
      <c r="H41" s="51" t="s">
        <v>740</v>
      </c>
      <c r="I41" s="47"/>
      <c r="L41" s="52"/>
      <c r="M41" s="53"/>
      <c r="N41" s="52"/>
      <c r="O41" s="52"/>
      <c r="P41" s="52"/>
      <c r="Q41" s="52"/>
      <c r="R41" s="54"/>
    </row>
    <row r="42" spans="1:18" s="32" customFormat="1" ht="18.75" customHeight="1">
      <c r="A42" s="48" t="s">
        <v>637</v>
      </c>
      <c r="B42" s="49">
        <v>2.98</v>
      </c>
      <c r="C42" s="49">
        <v>1.99</v>
      </c>
      <c r="D42" s="1168">
        <f>B42+C42</f>
        <v>4.97</v>
      </c>
      <c r="E42" s="49">
        <v>4.47</v>
      </c>
      <c r="F42" s="50">
        <v>2.98</v>
      </c>
      <c r="G42" s="1168">
        <f>E42+F42</f>
        <v>7.449999999999999</v>
      </c>
      <c r="H42" s="51" t="s">
        <v>1020</v>
      </c>
      <c r="I42" s="47"/>
      <c r="L42" s="52"/>
      <c r="M42" s="52"/>
      <c r="N42" s="52"/>
      <c r="O42" s="52"/>
      <c r="P42" s="52"/>
      <c r="Q42" s="52"/>
      <c r="R42" s="55"/>
    </row>
    <row r="43" spans="1:9" s="1170" customFormat="1" ht="16.5" customHeight="1">
      <c r="A43" s="1171" t="s">
        <v>1021</v>
      </c>
      <c r="B43" s="1172">
        <f aca="true" t="shared" si="0" ref="B43:G43">B42-B41</f>
        <v>0.29000000000000004</v>
      </c>
      <c r="C43" s="1173">
        <f t="shared" si="0"/>
        <v>0.19999999999999996</v>
      </c>
      <c r="D43" s="1172">
        <f t="shared" si="0"/>
        <v>0.4899999999999993</v>
      </c>
      <c r="E43" s="1172">
        <f t="shared" si="0"/>
        <v>0.4399999999999995</v>
      </c>
      <c r="F43" s="1173">
        <f t="shared" si="0"/>
        <v>0.2999999999999998</v>
      </c>
      <c r="G43" s="1172">
        <f t="shared" si="0"/>
        <v>0.7399999999999984</v>
      </c>
      <c r="H43" s="1174"/>
      <c r="I43" s="1169"/>
    </row>
    <row r="44" spans="1:17" s="47" customFormat="1" ht="52.5" customHeight="1">
      <c r="A44" s="1252" t="s">
        <v>9</v>
      </c>
      <c r="B44" s="1252"/>
      <c r="C44" s="1252"/>
      <c r="D44" s="1252"/>
      <c r="E44" s="56"/>
      <c r="F44" s="56"/>
      <c r="G44" s="56"/>
      <c r="I44" s="32"/>
      <c r="M44" s="1252" t="s">
        <v>741</v>
      </c>
      <c r="N44" s="1252"/>
      <c r="O44" s="1252"/>
      <c r="P44" s="1252"/>
      <c r="Q44" s="1252"/>
    </row>
  </sheetData>
  <sheetProtection/>
  <mergeCells count="176">
    <mergeCell ref="K35:L35"/>
    <mergeCell ref="M35:N35"/>
    <mergeCell ref="O35:P35"/>
    <mergeCell ref="A37:H37"/>
    <mergeCell ref="E33:F33"/>
    <mergeCell ref="G33:H33"/>
    <mergeCell ref="I33:J33"/>
    <mergeCell ref="K33:L33"/>
    <mergeCell ref="M33:N33"/>
    <mergeCell ref="B34:D34"/>
    <mergeCell ref="A44:D44"/>
    <mergeCell ref="M44:Q44"/>
    <mergeCell ref="B35:D35"/>
    <mergeCell ref="E35:F35"/>
    <mergeCell ref="G35:H35"/>
    <mergeCell ref="A38:A39"/>
    <mergeCell ref="B38:D38"/>
    <mergeCell ref="E38:G38"/>
    <mergeCell ref="H38:H39"/>
    <mergeCell ref="I35:J35"/>
    <mergeCell ref="E34:F34"/>
    <mergeCell ref="G34:H34"/>
    <mergeCell ref="M34:N34"/>
    <mergeCell ref="O34:P34"/>
    <mergeCell ref="B30:E30"/>
    <mergeCell ref="B31:D32"/>
    <mergeCell ref="E31:J31"/>
    <mergeCell ref="K31:P31"/>
    <mergeCell ref="O33:P33"/>
    <mergeCell ref="I34:J34"/>
    <mergeCell ref="K34:L34"/>
    <mergeCell ref="B33:D33"/>
    <mergeCell ref="Q31:R31"/>
    <mergeCell ref="S31:T31"/>
    <mergeCell ref="E32:F32"/>
    <mergeCell ref="G32:H32"/>
    <mergeCell ref="I32:J32"/>
    <mergeCell ref="K32:L32"/>
    <mergeCell ref="M32:N32"/>
    <mergeCell ref="O32:P32"/>
    <mergeCell ref="B28:D28"/>
    <mergeCell ref="E28:F28"/>
    <mergeCell ref="G28:H28"/>
    <mergeCell ref="I28:J28"/>
    <mergeCell ref="K28:L28"/>
    <mergeCell ref="M28:N28"/>
    <mergeCell ref="O28:P28"/>
    <mergeCell ref="Q28:R28"/>
    <mergeCell ref="S28:T28"/>
    <mergeCell ref="B27:D27"/>
    <mergeCell ref="E27:F27"/>
    <mergeCell ref="G27:H27"/>
    <mergeCell ref="I27:J27"/>
    <mergeCell ref="K27:L27"/>
    <mergeCell ref="M27:N27"/>
    <mergeCell ref="O27:P27"/>
    <mergeCell ref="Q27:R27"/>
    <mergeCell ref="S27:T27"/>
    <mergeCell ref="B26:D26"/>
    <mergeCell ref="E26:F26"/>
    <mergeCell ref="G26:H26"/>
    <mergeCell ref="I26:J26"/>
    <mergeCell ref="K26:L26"/>
    <mergeCell ref="M26:N26"/>
    <mergeCell ref="O26:P26"/>
    <mergeCell ref="Q26:R26"/>
    <mergeCell ref="S26:T26"/>
    <mergeCell ref="B25:D25"/>
    <mergeCell ref="E25:F25"/>
    <mergeCell ref="G25:H25"/>
    <mergeCell ref="I25:J25"/>
    <mergeCell ref="K25:L25"/>
    <mergeCell ref="M25:N25"/>
    <mergeCell ref="O25:P25"/>
    <mergeCell ref="Q25:R25"/>
    <mergeCell ref="S25:T25"/>
    <mergeCell ref="B24:D24"/>
    <mergeCell ref="E24:F24"/>
    <mergeCell ref="G24:H24"/>
    <mergeCell ref="I24:J24"/>
    <mergeCell ref="K24:L24"/>
    <mergeCell ref="M24:N24"/>
    <mergeCell ref="O24:P24"/>
    <mergeCell ref="Q24:R24"/>
    <mergeCell ref="S24:T24"/>
    <mergeCell ref="B23:D23"/>
    <mergeCell ref="E23:F23"/>
    <mergeCell ref="G23:H23"/>
    <mergeCell ref="I23:J23"/>
    <mergeCell ref="K23:L23"/>
    <mergeCell ref="M23:N23"/>
    <mergeCell ref="O23:P23"/>
    <mergeCell ref="Q23:R23"/>
    <mergeCell ref="S23:T23"/>
    <mergeCell ref="B22:D22"/>
    <mergeCell ref="E22:F22"/>
    <mergeCell ref="G22:H22"/>
    <mergeCell ref="I22:J22"/>
    <mergeCell ref="K22:L22"/>
    <mergeCell ref="M22:N22"/>
    <mergeCell ref="O22:P22"/>
    <mergeCell ref="Q22:R22"/>
    <mergeCell ref="S22:T22"/>
    <mergeCell ref="B21:D21"/>
    <mergeCell ref="E21:F21"/>
    <mergeCell ref="G21:H21"/>
    <mergeCell ref="I21:J21"/>
    <mergeCell ref="K21:L21"/>
    <mergeCell ref="M21:N21"/>
    <mergeCell ref="O21:P21"/>
    <mergeCell ref="Q21:R21"/>
    <mergeCell ref="S21:T21"/>
    <mergeCell ref="B20:D20"/>
    <mergeCell ref="E20:F20"/>
    <mergeCell ref="G20:H20"/>
    <mergeCell ref="I20:J20"/>
    <mergeCell ref="K20:L20"/>
    <mergeCell ref="M20:N20"/>
    <mergeCell ref="O20:P20"/>
    <mergeCell ref="Q20:R20"/>
    <mergeCell ref="S20:T20"/>
    <mergeCell ref="A13:G13"/>
    <mergeCell ref="A14:B14"/>
    <mergeCell ref="C14:D14"/>
    <mergeCell ref="A15:B15"/>
    <mergeCell ref="C15:D15"/>
    <mergeCell ref="A17:S17"/>
    <mergeCell ref="A18:A19"/>
    <mergeCell ref="B18:D19"/>
    <mergeCell ref="E18:L18"/>
    <mergeCell ref="M18:T18"/>
    <mergeCell ref="E19:F19"/>
    <mergeCell ref="G19:H19"/>
    <mergeCell ref="I19:J19"/>
    <mergeCell ref="K19:L19"/>
    <mergeCell ref="M19:N19"/>
    <mergeCell ref="O19:P19"/>
    <mergeCell ref="Q19:R19"/>
    <mergeCell ref="S19:T19"/>
    <mergeCell ref="B10:C10"/>
    <mergeCell ref="D10:E10"/>
    <mergeCell ref="F10:G10"/>
    <mergeCell ref="H10:I10"/>
    <mergeCell ref="J10:K10"/>
    <mergeCell ref="L10:M10"/>
    <mergeCell ref="B11:C11"/>
    <mergeCell ref="D11:E11"/>
    <mergeCell ref="F11:G11"/>
    <mergeCell ref="H11:I11"/>
    <mergeCell ref="J11:K11"/>
    <mergeCell ref="L11:M11"/>
    <mergeCell ref="B8:C8"/>
    <mergeCell ref="D8:E8"/>
    <mergeCell ref="F8:G8"/>
    <mergeCell ref="H8:I8"/>
    <mergeCell ref="J8:K8"/>
    <mergeCell ref="L8:M8"/>
    <mergeCell ref="B9:C9"/>
    <mergeCell ref="D9:E9"/>
    <mergeCell ref="F9:G9"/>
    <mergeCell ref="H9:I9"/>
    <mergeCell ref="J9:K9"/>
    <mergeCell ref="L9:M9"/>
    <mergeCell ref="H1:I1"/>
    <mergeCell ref="H7:I7"/>
    <mergeCell ref="J7:K7"/>
    <mergeCell ref="R1:S1"/>
    <mergeCell ref="A2:S2"/>
    <mergeCell ref="A3:S3"/>
    <mergeCell ref="A4:S4"/>
    <mergeCell ref="A5:D5"/>
    <mergeCell ref="L7:M7"/>
    <mergeCell ref="A6:I6"/>
    <mergeCell ref="B7:C7"/>
    <mergeCell ref="D7:E7"/>
    <mergeCell ref="F7:G7"/>
  </mergeCells>
  <printOptions horizontalCentered="1"/>
  <pageMargins left="0.708661417322835" right="0.708661417322835" top="0.236220472440945" bottom="0" header="0.31496062992126" footer="0.31496062992126"/>
  <pageSetup fitToHeight="1" fitToWidth="1" horizontalDpi="600" verticalDpi="600" orientation="landscape" paperSize="9" scale="70" r:id="rId1"/>
  <headerFooter>
    <oddFooter>&amp;C4</oddFooter>
  </headerFooter>
</worksheet>
</file>

<file path=xl/worksheets/sheet40.xml><?xml version="1.0" encoding="utf-8"?>
<worksheet xmlns="http://schemas.openxmlformats.org/spreadsheetml/2006/main" xmlns:r="http://schemas.openxmlformats.org/officeDocument/2006/relationships">
  <sheetPr>
    <tabColor rgb="FF00B050"/>
    <pageSetUpPr fitToPage="1"/>
  </sheetPr>
  <dimension ref="A1:M26"/>
  <sheetViews>
    <sheetView view="pageBreakPreview" zoomScaleSheetLayoutView="100" zoomScalePageLayoutView="0" workbookViewId="0" topLeftCell="A11">
      <selection activeCell="F4" sqref="F4"/>
    </sheetView>
  </sheetViews>
  <sheetFormatPr defaultColWidth="9.140625" defaultRowHeight="12.75"/>
  <cols>
    <col min="1" max="1" width="7.7109375" style="717" customWidth="1"/>
    <col min="2" max="2" width="18.7109375" style="126" customWidth="1"/>
    <col min="3" max="3" width="14.57421875" style="126" customWidth="1"/>
    <col min="4" max="4" width="14.8515625" style="58" customWidth="1"/>
    <col min="5" max="5" width="15.57421875" style="58" customWidth="1"/>
    <col min="6" max="6" width="14.00390625" style="58" customWidth="1"/>
    <col min="7" max="7" width="17.28125" style="58" customWidth="1"/>
    <col min="8" max="8" width="14.00390625" style="58" customWidth="1"/>
    <col min="9" max="16384" width="9.140625" style="126" customWidth="1"/>
  </cols>
  <sheetData>
    <row r="1" ht="12.75">
      <c r="H1" s="743" t="s">
        <v>444</v>
      </c>
    </row>
    <row r="2" spans="1:13" ht="18">
      <c r="A2" s="1409" t="s">
        <v>0</v>
      </c>
      <c r="B2" s="1409"/>
      <c r="C2" s="1409"/>
      <c r="D2" s="1409"/>
      <c r="E2" s="1409"/>
      <c r="F2" s="1409"/>
      <c r="G2" s="1409"/>
      <c r="H2" s="1409"/>
      <c r="I2" s="671"/>
      <c r="J2" s="671"/>
      <c r="K2" s="671"/>
      <c r="L2" s="671"/>
      <c r="M2" s="671"/>
    </row>
    <row r="3" spans="1:13" ht="21">
      <c r="A3" s="1410" t="s">
        <v>636</v>
      </c>
      <c r="B3" s="1410"/>
      <c r="C3" s="1410"/>
      <c r="D3" s="1410"/>
      <c r="E3" s="1410"/>
      <c r="F3" s="1410"/>
      <c r="G3" s="1410"/>
      <c r="H3" s="1410"/>
      <c r="I3" s="672"/>
      <c r="J3" s="672"/>
      <c r="K3" s="672"/>
      <c r="L3" s="672"/>
      <c r="M3" s="672"/>
    </row>
    <row r="4" spans="1:13" ht="15">
      <c r="A4" s="1054"/>
      <c r="B4" s="1033"/>
      <c r="C4" s="1033"/>
      <c r="D4" s="1055"/>
      <c r="E4" s="1055"/>
      <c r="F4" s="1055"/>
      <c r="G4" s="1055"/>
      <c r="H4" s="1055"/>
      <c r="I4" s="656"/>
      <c r="J4" s="656"/>
      <c r="K4" s="656"/>
      <c r="L4" s="656"/>
      <c r="M4" s="656"/>
    </row>
    <row r="5" spans="1:13" ht="18">
      <c r="A5" s="1409" t="s">
        <v>443</v>
      </c>
      <c r="B5" s="1409"/>
      <c r="C5" s="1409"/>
      <c r="D5" s="1409"/>
      <c r="E5" s="1409"/>
      <c r="F5" s="1409"/>
      <c r="G5" s="1409"/>
      <c r="H5" s="1409"/>
      <c r="I5" s="671"/>
      <c r="J5" s="671"/>
      <c r="K5" s="671"/>
      <c r="L5" s="671"/>
      <c r="M5" s="671"/>
    </row>
    <row r="6" spans="1:13" s="142" customFormat="1" ht="15">
      <c r="A6" s="745" t="s">
        <v>866</v>
      </c>
      <c r="B6" s="746"/>
      <c r="C6" s="747"/>
      <c r="D6" s="748"/>
      <c r="E6" s="748"/>
      <c r="F6" s="1666" t="s">
        <v>1024</v>
      </c>
      <c r="G6" s="1666"/>
      <c r="H6" s="1666"/>
      <c r="I6" s="747"/>
      <c r="J6" s="749"/>
      <c r="K6" s="749"/>
      <c r="L6" s="1667"/>
      <c r="M6" s="1667"/>
    </row>
    <row r="7" spans="1:8" s="142" customFormat="1" ht="22.5" customHeight="1">
      <c r="A7" s="1649" t="s">
        <v>2</v>
      </c>
      <c r="B7" s="1649" t="s">
        <v>3</v>
      </c>
      <c r="C7" s="1668" t="s">
        <v>331</v>
      </c>
      <c r="D7" s="1669" t="s">
        <v>423</v>
      </c>
      <c r="E7" s="1670"/>
      <c r="F7" s="1670"/>
      <c r="G7" s="1670"/>
      <c r="H7" s="1671"/>
    </row>
    <row r="8" spans="1:8" s="142" customFormat="1" ht="45.75" customHeight="1">
      <c r="A8" s="1649"/>
      <c r="B8" s="1649"/>
      <c r="C8" s="1668"/>
      <c r="D8" s="1056" t="s">
        <v>424</v>
      </c>
      <c r="E8" s="1056" t="s">
        <v>425</v>
      </c>
      <c r="F8" s="1056" t="s">
        <v>426</v>
      </c>
      <c r="G8" s="1057" t="s">
        <v>574</v>
      </c>
      <c r="H8" s="1056" t="s">
        <v>36</v>
      </c>
    </row>
    <row r="9" spans="1:8" s="142" customFormat="1" ht="13.5" customHeight="1">
      <c r="A9" s="750">
        <v>1</v>
      </c>
      <c r="B9" s="750">
        <v>2</v>
      </c>
      <c r="C9" s="750">
        <v>3</v>
      </c>
      <c r="D9" s="165">
        <v>4</v>
      </c>
      <c r="E9" s="165">
        <v>5</v>
      </c>
      <c r="F9" s="165">
        <v>6</v>
      </c>
      <c r="G9" s="750">
        <v>7</v>
      </c>
      <c r="H9" s="165">
        <v>8</v>
      </c>
    </row>
    <row r="10" spans="1:8" s="142" customFormat="1" ht="20.25" customHeight="1">
      <c r="A10" s="751">
        <v>1</v>
      </c>
      <c r="B10" s="752" t="s">
        <v>953</v>
      </c>
      <c r="C10" s="753">
        <f>'AT-3'!G8</f>
        <v>3190</v>
      </c>
      <c r="D10" s="753">
        <v>1950</v>
      </c>
      <c r="E10" s="753">
        <v>60</v>
      </c>
      <c r="F10" s="753">
        <v>1070</v>
      </c>
      <c r="G10" s="753">
        <v>72</v>
      </c>
      <c r="H10" s="753">
        <v>38</v>
      </c>
    </row>
    <row r="11" spans="1:8" s="142" customFormat="1" ht="20.25" customHeight="1">
      <c r="A11" s="751">
        <v>2</v>
      </c>
      <c r="B11" s="752" t="s">
        <v>954</v>
      </c>
      <c r="C11" s="753">
        <f>'AT-3'!G9</f>
        <v>2701</v>
      </c>
      <c r="D11" s="755">
        <f>C11</f>
        <v>2701</v>
      </c>
      <c r="E11" s="754">
        <v>0</v>
      </c>
      <c r="F11" s="755">
        <v>0</v>
      </c>
      <c r="G11" s="755">
        <v>0</v>
      </c>
      <c r="H11" s="323">
        <v>0</v>
      </c>
    </row>
    <row r="12" spans="1:8" s="142" customFormat="1" ht="20.25" customHeight="1">
      <c r="A12" s="751">
        <v>3</v>
      </c>
      <c r="B12" s="752" t="s">
        <v>955</v>
      </c>
      <c r="C12" s="753">
        <f>'AT-3'!G10</f>
        <v>3869</v>
      </c>
      <c r="D12" s="755">
        <v>3636</v>
      </c>
      <c r="E12" s="754">
        <v>0</v>
      </c>
      <c r="F12" s="755">
        <v>0</v>
      </c>
      <c r="G12" s="755">
        <v>333</v>
      </c>
      <c r="H12" s="323">
        <v>0</v>
      </c>
    </row>
    <row r="13" spans="1:8" s="142" customFormat="1" ht="20.25" customHeight="1">
      <c r="A13" s="751">
        <v>4</v>
      </c>
      <c r="B13" s="752" t="s">
        <v>956</v>
      </c>
      <c r="C13" s="753">
        <f>'AT-3'!G11</f>
        <v>4268</v>
      </c>
      <c r="D13" s="875">
        <v>4156</v>
      </c>
      <c r="E13" s="875">
        <v>0</v>
      </c>
      <c r="F13" s="875">
        <v>73</v>
      </c>
      <c r="G13" s="755">
        <f>C13-D13-F13</f>
        <v>39</v>
      </c>
      <c r="H13" s="323">
        <v>0</v>
      </c>
    </row>
    <row r="14" spans="1:8" s="142" customFormat="1" ht="20.25" customHeight="1">
      <c r="A14" s="751">
        <v>5</v>
      </c>
      <c r="B14" s="752" t="s">
        <v>957</v>
      </c>
      <c r="C14" s="753">
        <f>'AT-3'!G12</f>
        <v>3239</v>
      </c>
      <c r="D14" s="755">
        <f>C14-G14</f>
        <v>2823</v>
      </c>
      <c r="E14" s="754">
        <v>0</v>
      </c>
      <c r="F14" s="323">
        <v>0</v>
      </c>
      <c r="G14" s="323">
        <v>416</v>
      </c>
      <c r="H14" s="323">
        <v>0</v>
      </c>
    </row>
    <row r="15" spans="1:8" s="142" customFormat="1" ht="20.25" customHeight="1">
      <c r="A15" s="751">
        <v>6</v>
      </c>
      <c r="B15" s="752" t="s">
        <v>958</v>
      </c>
      <c r="C15" s="753">
        <f>'AT-3'!G13</f>
        <v>3097</v>
      </c>
      <c r="D15" s="323">
        <v>2464</v>
      </c>
      <c r="E15" s="754">
        <v>0</v>
      </c>
      <c r="F15" s="323">
        <v>632</v>
      </c>
      <c r="G15" s="323">
        <v>86</v>
      </c>
      <c r="H15" s="323">
        <v>0</v>
      </c>
    </row>
    <row r="16" spans="1:8" s="142" customFormat="1" ht="20.25" customHeight="1">
      <c r="A16" s="751">
        <v>7</v>
      </c>
      <c r="B16" s="752" t="s">
        <v>959</v>
      </c>
      <c r="C16" s="753">
        <f>'AT-3'!G14</f>
        <v>3548</v>
      </c>
      <c r="D16" s="755">
        <f>C16</f>
        <v>3548</v>
      </c>
      <c r="E16" s="755">
        <v>0</v>
      </c>
      <c r="F16" s="755">
        <v>0</v>
      </c>
      <c r="G16" s="755">
        <v>0</v>
      </c>
      <c r="H16" s="323">
        <v>0</v>
      </c>
    </row>
    <row r="17" spans="1:8" s="142" customFormat="1" ht="20.25" customHeight="1">
      <c r="A17" s="751">
        <v>8</v>
      </c>
      <c r="B17" s="752" t="s">
        <v>960</v>
      </c>
      <c r="C17" s="755">
        <f>'AT-3'!G15</f>
        <v>3418</v>
      </c>
      <c r="D17" s="755">
        <v>3277</v>
      </c>
      <c r="E17" s="755">
        <v>0</v>
      </c>
      <c r="F17" s="755">
        <f>C17-D17</f>
        <v>141</v>
      </c>
      <c r="G17" s="755">
        <v>0</v>
      </c>
      <c r="H17" s="323">
        <v>0</v>
      </c>
    </row>
    <row r="18" spans="1:10" s="142" customFormat="1" ht="20.25" customHeight="1">
      <c r="A18" s="751">
        <v>9</v>
      </c>
      <c r="B18" s="752" t="s">
        <v>961</v>
      </c>
      <c r="C18" s="753">
        <f>'AT-3'!G16</f>
        <v>3412</v>
      </c>
      <c r="D18" s="323">
        <v>3012</v>
      </c>
      <c r="E18" s="754">
        <v>0</v>
      </c>
      <c r="F18" s="755">
        <v>0</v>
      </c>
      <c r="G18" s="323">
        <v>400</v>
      </c>
      <c r="H18" s="323">
        <v>0</v>
      </c>
      <c r="J18" s="756"/>
    </row>
    <row r="19" spans="1:8" s="142" customFormat="1" ht="20.25" customHeight="1">
      <c r="A19" s="751">
        <v>10</v>
      </c>
      <c r="B19" s="752" t="s">
        <v>962</v>
      </c>
      <c r="C19" s="753">
        <f>'AT-3'!G17</f>
        <v>4803</v>
      </c>
      <c r="D19" s="323">
        <v>4261</v>
      </c>
      <c r="E19" s="754">
        <v>0</v>
      </c>
      <c r="F19" s="323">
        <v>0</v>
      </c>
      <c r="G19" s="323">
        <v>542</v>
      </c>
      <c r="H19" s="323">
        <v>0</v>
      </c>
    </row>
    <row r="20" spans="1:8" s="142" customFormat="1" ht="20.25" customHeight="1">
      <c r="A20" s="751">
        <v>11</v>
      </c>
      <c r="B20" s="752" t="s">
        <v>963</v>
      </c>
      <c r="C20" s="753">
        <f>'AT-3'!G18</f>
        <v>3262</v>
      </c>
      <c r="D20" s="755">
        <f>C20</f>
        <v>3262</v>
      </c>
      <c r="E20" s="754">
        <v>0</v>
      </c>
      <c r="F20" s="323">
        <v>0</v>
      </c>
      <c r="G20" s="323">
        <v>0</v>
      </c>
      <c r="H20" s="323">
        <v>0</v>
      </c>
    </row>
    <row r="21" spans="1:8" s="142" customFormat="1" ht="20.25" customHeight="1">
      <c r="A21" s="751">
        <v>12</v>
      </c>
      <c r="B21" s="752" t="s">
        <v>964</v>
      </c>
      <c r="C21" s="753">
        <f>'AT-3'!G19</f>
        <v>3753</v>
      </c>
      <c r="D21" s="755">
        <f>C21</f>
        <v>3753</v>
      </c>
      <c r="E21" s="754">
        <v>0</v>
      </c>
      <c r="F21" s="323">
        <v>0</v>
      </c>
      <c r="G21" s="323">
        <v>0</v>
      </c>
      <c r="H21" s="323">
        <v>0</v>
      </c>
    </row>
    <row r="22" spans="1:8" s="142" customFormat="1" ht="20.25" customHeight="1">
      <c r="A22" s="751">
        <v>13</v>
      </c>
      <c r="B22" s="757" t="s">
        <v>965</v>
      </c>
      <c r="C22" s="753">
        <f>'AT-3'!G20</f>
        <v>2924</v>
      </c>
      <c r="D22" s="755">
        <f>C22</f>
        <v>2924</v>
      </c>
      <c r="E22" s="754">
        <v>0</v>
      </c>
      <c r="F22" s="323">
        <v>0</v>
      </c>
      <c r="G22" s="323">
        <v>0</v>
      </c>
      <c r="H22" s="323">
        <v>0</v>
      </c>
    </row>
    <row r="23" spans="1:8" s="319" customFormat="1" ht="18.75" customHeight="1">
      <c r="A23" s="1664" t="s">
        <v>13</v>
      </c>
      <c r="B23" s="1665"/>
      <c r="C23" s="1058">
        <f aca="true" t="shared" si="0" ref="C23:H23">SUM(C10:C22)</f>
        <v>45484</v>
      </c>
      <c r="D23" s="1058">
        <f t="shared" si="0"/>
        <v>41767</v>
      </c>
      <c r="E23" s="1058">
        <f t="shared" si="0"/>
        <v>60</v>
      </c>
      <c r="F23" s="1058">
        <f t="shared" si="0"/>
        <v>1916</v>
      </c>
      <c r="G23" s="1058">
        <f t="shared" si="0"/>
        <v>1888</v>
      </c>
      <c r="H23" s="1058">
        <f t="shared" si="0"/>
        <v>38</v>
      </c>
    </row>
    <row r="26" spans="1:8" ht="74.25" customHeight="1">
      <c r="A26" s="742" t="s">
        <v>884</v>
      </c>
      <c r="D26" s="126"/>
      <c r="F26" s="1460" t="s">
        <v>741</v>
      </c>
      <c r="G26" s="1460"/>
      <c r="H26" s="1460"/>
    </row>
  </sheetData>
  <sheetProtection/>
  <mergeCells count="11">
    <mergeCell ref="L6:M6"/>
    <mergeCell ref="A7:A8"/>
    <mergeCell ref="B7:B8"/>
    <mergeCell ref="C7:C8"/>
    <mergeCell ref="D7:H7"/>
    <mergeCell ref="A23:B23"/>
    <mergeCell ref="F26:H26"/>
    <mergeCell ref="A2:H2"/>
    <mergeCell ref="A3:H3"/>
    <mergeCell ref="A5:H5"/>
    <mergeCell ref="F6:H6"/>
  </mergeCells>
  <printOptions horizontalCentered="1"/>
  <pageMargins left="0.71" right="0.2" top="0.25" bottom="0.2" header="0.2" footer="0.2"/>
  <pageSetup fitToHeight="1" fitToWidth="1" horizontalDpi="600" verticalDpi="600" orientation="landscape" paperSize="9" r:id="rId1"/>
  <headerFooter>
    <oddFooter>&amp;C40</oddFooter>
  </headerFooter>
</worksheet>
</file>

<file path=xl/worksheets/sheet41.xml><?xml version="1.0" encoding="utf-8"?>
<worksheet xmlns="http://schemas.openxmlformats.org/spreadsheetml/2006/main" xmlns:r="http://schemas.openxmlformats.org/officeDocument/2006/relationships">
  <sheetPr>
    <tabColor rgb="FF00B050"/>
  </sheetPr>
  <dimension ref="A1:N24"/>
  <sheetViews>
    <sheetView view="pageBreakPreview" zoomScale="90" zoomScaleSheetLayoutView="90" zoomScalePageLayoutView="0" workbookViewId="0" topLeftCell="A10">
      <selection activeCell="F4" sqref="F4"/>
    </sheetView>
  </sheetViews>
  <sheetFormatPr defaultColWidth="9.140625" defaultRowHeight="12.75"/>
  <cols>
    <col min="1" max="1" width="9.140625" style="58" customWidth="1"/>
    <col min="2" max="2" width="16.8515625" style="58" customWidth="1"/>
    <col min="3" max="3" width="16.7109375" style="58" customWidth="1"/>
    <col min="4" max="4" width="8.57421875" style="58" customWidth="1"/>
    <col min="5" max="5" width="9.00390625" style="58" customWidth="1"/>
    <col min="6" max="6" width="11.57421875" style="58" customWidth="1"/>
    <col min="7" max="9" width="10.421875" style="58" customWidth="1"/>
    <col min="10" max="10" width="11.00390625" style="58" customWidth="1"/>
    <col min="11" max="12" width="9.28125" style="58" customWidth="1"/>
    <col min="13" max="13" width="11.57421875" style="58" customWidth="1"/>
    <col min="14" max="14" width="9.57421875" style="58" customWidth="1"/>
    <col min="15" max="16384" width="9.140625" style="58" customWidth="1"/>
  </cols>
  <sheetData>
    <row r="1" spans="1:14" ht="18">
      <c r="A1" s="1361" t="s">
        <v>966</v>
      </c>
      <c r="B1" s="1361"/>
      <c r="C1" s="1361"/>
      <c r="D1" s="1361"/>
      <c r="E1" s="1361"/>
      <c r="F1" s="1361"/>
      <c r="G1" s="1361"/>
      <c r="H1" s="1361"/>
      <c r="I1" s="1361"/>
      <c r="J1" s="1361"/>
      <c r="K1" s="1361"/>
      <c r="L1" s="1361"/>
      <c r="M1" s="1674" t="s">
        <v>446</v>
      </c>
      <c r="N1" s="1674"/>
    </row>
    <row r="2" spans="1:14" ht="21">
      <c r="A2" s="1362" t="s">
        <v>636</v>
      </c>
      <c r="B2" s="1362"/>
      <c r="C2" s="1362"/>
      <c r="D2" s="1362"/>
      <c r="E2" s="1362"/>
      <c r="F2" s="1362"/>
      <c r="G2" s="1362"/>
      <c r="H2" s="1362"/>
      <c r="I2" s="1362"/>
      <c r="J2" s="1362"/>
      <c r="K2" s="1362"/>
      <c r="L2" s="1362"/>
      <c r="M2" s="1362"/>
      <c r="N2" s="942"/>
    </row>
    <row r="3" spans="1:14" ht="19.5">
      <c r="A3" s="933"/>
      <c r="B3" s="933"/>
      <c r="C3" s="1675" t="s">
        <v>445</v>
      </c>
      <c r="D3" s="1675"/>
      <c r="E3" s="1675"/>
      <c r="F3" s="1675"/>
      <c r="G3" s="1675"/>
      <c r="H3" s="1675"/>
      <c r="I3" s="1675"/>
      <c r="J3" s="1675"/>
      <c r="K3" s="1675"/>
      <c r="L3" s="942"/>
      <c r="M3" s="942"/>
      <c r="N3" s="942"/>
    </row>
    <row r="4" spans="1:12" ht="21" customHeight="1">
      <c r="A4" s="113" t="s">
        <v>866</v>
      </c>
      <c r="B4" s="113"/>
      <c r="C4" s="113"/>
      <c r="D4" s="113"/>
      <c r="E4" s="113"/>
      <c r="F4" s="113"/>
      <c r="G4" s="113"/>
      <c r="H4" s="744"/>
      <c r="I4" s="744"/>
      <c r="J4" s="744"/>
      <c r="L4" s="59" t="s">
        <v>1024</v>
      </c>
    </row>
    <row r="5" spans="1:14" s="86" customFormat="1" ht="28.5" customHeight="1">
      <c r="A5" s="1672" t="s">
        <v>2</v>
      </c>
      <c r="B5" s="1672" t="s">
        <v>27</v>
      </c>
      <c r="C5" s="1392" t="s">
        <v>342</v>
      </c>
      <c r="D5" s="1392" t="s">
        <v>388</v>
      </c>
      <c r="E5" s="1392"/>
      <c r="F5" s="1392"/>
      <c r="G5" s="1392"/>
      <c r="H5" s="1392"/>
      <c r="I5" s="1392" t="s">
        <v>469</v>
      </c>
      <c r="J5" s="1392" t="s">
        <v>470</v>
      </c>
      <c r="K5" s="1672" t="s">
        <v>427</v>
      </c>
      <c r="L5" s="1672"/>
      <c r="M5" s="1672"/>
      <c r="N5" s="1672"/>
    </row>
    <row r="6" spans="1:14" s="86" customFormat="1" ht="39" customHeight="1">
      <c r="A6" s="1672"/>
      <c r="B6" s="1672"/>
      <c r="C6" s="1392"/>
      <c r="D6" s="940" t="s">
        <v>387</v>
      </c>
      <c r="E6" s="940" t="s">
        <v>343</v>
      </c>
      <c r="F6" s="1059" t="s">
        <v>344</v>
      </c>
      <c r="G6" s="940" t="s">
        <v>345</v>
      </c>
      <c r="H6" s="940" t="s">
        <v>36</v>
      </c>
      <c r="I6" s="1392"/>
      <c r="J6" s="1392"/>
      <c r="K6" s="1060" t="s">
        <v>346</v>
      </c>
      <c r="L6" s="940" t="s">
        <v>428</v>
      </c>
      <c r="M6" s="940" t="s">
        <v>347</v>
      </c>
      <c r="N6" s="940" t="s">
        <v>348</v>
      </c>
    </row>
    <row r="7" spans="1:14" ht="15">
      <c r="A7" s="115" t="s">
        <v>217</v>
      </c>
      <c r="B7" s="115" t="s">
        <v>218</v>
      </c>
      <c r="C7" s="115" t="s">
        <v>219</v>
      </c>
      <c r="D7" s="115" t="s">
        <v>220</v>
      </c>
      <c r="E7" s="115" t="s">
        <v>221</v>
      </c>
      <c r="F7" s="115" t="s">
        <v>222</v>
      </c>
      <c r="G7" s="115" t="s">
        <v>223</v>
      </c>
      <c r="H7" s="115" t="s">
        <v>224</v>
      </c>
      <c r="I7" s="115" t="s">
        <v>241</v>
      </c>
      <c r="J7" s="115" t="s">
        <v>242</v>
      </c>
      <c r="K7" s="115" t="s">
        <v>243</v>
      </c>
      <c r="L7" s="115" t="s">
        <v>271</v>
      </c>
      <c r="M7" s="115" t="s">
        <v>272</v>
      </c>
      <c r="N7" s="115" t="s">
        <v>273</v>
      </c>
    </row>
    <row r="8" spans="1:14" s="876" customFormat="1" ht="25.5" customHeight="1">
      <c r="A8" s="758">
        <v>1</v>
      </c>
      <c r="B8" s="759" t="s">
        <v>953</v>
      </c>
      <c r="C8" s="877">
        <f>'Mode of cooking'!C10</f>
        <v>3190</v>
      </c>
      <c r="D8" s="877">
        <v>320</v>
      </c>
      <c r="E8" s="877">
        <v>1161</v>
      </c>
      <c r="F8" s="877">
        <v>1560</v>
      </c>
      <c r="G8" s="877">
        <v>0</v>
      </c>
      <c r="H8" s="877">
        <v>149</v>
      </c>
      <c r="I8" s="877">
        <v>0</v>
      </c>
      <c r="J8" s="877">
        <v>3190</v>
      </c>
      <c r="K8" s="877">
        <v>3190</v>
      </c>
      <c r="L8" s="877">
        <v>915</v>
      </c>
      <c r="M8" s="877">
        <v>614</v>
      </c>
      <c r="N8" s="877">
        <v>3190</v>
      </c>
    </row>
    <row r="9" spans="1:14" s="114" customFormat="1" ht="25.5" customHeight="1">
      <c r="A9" s="758">
        <v>2</v>
      </c>
      <c r="B9" s="759" t="s">
        <v>954</v>
      </c>
      <c r="C9" s="877">
        <f>'Mode of cooking'!C11</f>
        <v>2701</v>
      </c>
      <c r="D9" s="877">
        <v>115</v>
      </c>
      <c r="E9" s="877">
        <v>861</v>
      </c>
      <c r="F9" s="877">
        <v>1725</v>
      </c>
      <c r="G9" s="877">
        <v>0</v>
      </c>
      <c r="H9" s="877">
        <v>0</v>
      </c>
      <c r="I9" s="877">
        <v>2263</v>
      </c>
      <c r="J9" s="877">
        <v>2701</v>
      </c>
      <c r="K9" s="877">
        <v>2535</v>
      </c>
      <c r="L9" s="877">
        <v>1499</v>
      </c>
      <c r="M9" s="877">
        <v>595</v>
      </c>
      <c r="N9" s="877">
        <v>2701</v>
      </c>
    </row>
    <row r="10" spans="1:14" s="876" customFormat="1" ht="25.5" customHeight="1">
      <c r="A10" s="758">
        <v>3</v>
      </c>
      <c r="B10" s="759" t="s">
        <v>955</v>
      </c>
      <c r="C10" s="877">
        <f>'Mode of cooking'!C12</f>
        <v>3869</v>
      </c>
      <c r="D10" s="877">
        <v>312</v>
      </c>
      <c r="E10" s="877">
        <v>923</v>
      </c>
      <c r="F10" s="877">
        <v>1360</v>
      </c>
      <c r="G10" s="877">
        <v>415</v>
      </c>
      <c r="H10" s="877">
        <f>C10-D10-E10-F10-G10</f>
        <v>859</v>
      </c>
      <c r="I10" s="877">
        <v>3036</v>
      </c>
      <c r="J10" s="877">
        <v>3670</v>
      </c>
      <c r="K10" s="877">
        <v>3649</v>
      </c>
      <c r="L10" s="877">
        <v>2617</v>
      </c>
      <c r="M10" s="877">
        <v>2082</v>
      </c>
      <c r="N10" s="877">
        <v>3608</v>
      </c>
    </row>
    <row r="11" spans="1:14" s="114" customFormat="1" ht="25.5" customHeight="1">
      <c r="A11" s="758">
        <v>4</v>
      </c>
      <c r="B11" s="759" t="s">
        <v>956</v>
      </c>
      <c r="C11" s="877">
        <f>'Mode of cooking'!C13</f>
        <v>4268</v>
      </c>
      <c r="D11" s="877">
        <v>586</v>
      </c>
      <c r="E11" s="877">
        <v>1659</v>
      </c>
      <c r="F11" s="877">
        <v>1632</v>
      </c>
      <c r="G11" s="877">
        <v>37</v>
      </c>
      <c r="H11" s="877">
        <v>315</v>
      </c>
      <c r="I11" s="878">
        <v>4229</v>
      </c>
      <c r="J11" s="877">
        <v>4229</v>
      </c>
      <c r="K11" s="878">
        <v>4227</v>
      </c>
      <c r="L11" s="878">
        <v>4051</v>
      </c>
      <c r="M11" s="878">
        <v>2275</v>
      </c>
      <c r="N11" s="878">
        <v>3492</v>
      </c>
    </row>
    <row r="12" spans="1:14" s="114" customFormat="1" ht="25.5" customHeight="1">
      <c r="A12" s="758">
        <v>5</v>
      </c>
      <c r="B12" s="759" t="s">
        <v>957</v>
      </c>
      <c r="C12" s="877">
        <f>'Mode of cooking'!C14</f>
        <v>3239</v>
      </c>
      <c r="D12" s="877">
        <v>1755</v>
      </c>
      <c r="E12" s="877">
        <v>1484</v>
      </c>
      <c r="F12" s="877">
        <v>0</v>
      </c>
      <c r="G12" s="877">
        <v>0</v>
      </c>
      <c r="H12" s="877">
        <v>0</v>
      </c>
      <c r="I12" s="877">
        <v>3239</v>
      </c>
      <c r="J12" s="877">
        <v>3239</v>
      </c>
      <c r="K12" s="877">
        <v>3239</v>
      </c>
      <c r="L12" s="877">
        <v>1176</v>
      </c>
      <c r="M12" s="877">
        <v>1971</v>
      </c>
      <c r="N12" s="877">
        <v>6338</v>
      </c>
    </row>
    <row r="13" spans="1:14" s="114" customFormat="1" ht="25.5" customHeight="1">
      <c r="A13" s="758">
        <v>6</v>
      </c>
      <c r="B13" s="759" t="s">
        <v>958</v>
      </c>
      <c r="C13" s="877">
        <f>'Mode of cooking'!C15</f>
        <v>3097</v>
      </c>
      <c r="D13" s="877">
        <v>1356</v>
      </c>
      <c r="E13" s="877">
        <v>1106</v>
      </c>
      <c r="F13" s="877">
        <v>634</v>
      </c>
      <c r="G13" s="877">
        <v>0</v>
      </c>
      <c r="H13" s="877">
        <v>0</v>
      </c>
      <c r="I13" s="877">
        <v>3096</v>
      </c>
      <c r="J13" s="877">
        <v>3096</v>
      </c>
      <c r="K13" s="877">
        <v>3096</v>
      </c>
      <c r="L13" s="877">
        <v>1553</v>
      </c>
      <c r="M13" s="877">
        <v>1543</v>
      </c>
      <c r="N13" s="877">
        <v>3096</v>
      </c>
    </row>
    <row r="14" spans="1:14" s="114" customFormat="1" ht="25.5" customHeight="1">
      <c r="A14" s="758">
        <v>7</v>
      </c>
      <c r="B14" s="759" t="s">
        <v>959</v>
      </c>
      <c r="C14" s="877">
        <f>'Mode of cooking'!C16</f>
        <v>3548</v>
      </c>
      <c r="D14" s="877">
        <v>634</v>
      </c>
      <c r="E14" s="877">
        <v>1036</v>
      </c>
      <c r="F14" s="877">
        <v>1360</v>
      </c>
      <c r="G14" s="877">
        <v>128</v>
      </c>
      <c r="H14" s="877">
        <v>390</v>
      </c>
      <c r="I14" s="877">
        <v>3102</v>
      </c>
      <c r="J14" s="877">
        <v>3098</v>
      </c>
      <c r="K14" s="877">
        <v>3393</v>
      </c>
      <c r="L14" s="877">
        <v>2492</v>
      </c>
      <c r="M14" s="877">
        <v>2366</v>
      </c>
      <c r="N14" s="878">
        <v>3512</v>
      </c>
    </row>
    <row r="15" spans="1:14" s="876" customFormat="1" ht="25.5" customHeight="1">
      <c r="A15" s="758">
        <v>8</v>
      </c>
      <c r="B15" s="759" t="s">
        <v>960</v>
      </c>
      <c r="C15" s="877">
        <f>'Mode of cooking'!C17</f>
        <v>3418</v>
      </c>
      <c r="D15" s="877">
        <v>70</v>
      </c>
      <c r="E15" s="877">
        <v>301</v>
      </c>
      <c r="F15" s="877">
        <v>3349</v>
      </c>
      <c r="G15" s="877">
        <v>0</v>
      </c>
      <c r="H15" s="877">
        <v>0</v>
      </c>
      <c r="I15" s="877">
        <v>0</v>
      </c>
      <c r="J15" s="877">
        <v>3418</v>
      </c>
      <c r="K15" s="877">
        <v>3418</v>
      </c>
      <c r="L15" s="877">
        <v>2018</v>
      </c>
      <c r="M15" s="877">
        <v>0</v>
      </c>
      <c r="N15" s="877">
        <v>0</v>
      </c>
    </row>
    <row r="16" spans="1:14" s="114" customFormat="1" ht="25.5" customHeight="1">
      <c r="A16" s="758">
        <v>9</v>
      </c>
      <c r="B16" s="759" t="s">
        <v>961</v>
      </c>
      <c r="C16" s="877">
        <f>'Mode of cooking'!C18</f>
        <v>3412</v>
      </c>
      <c r="D16" s="879">
        <v>2382.8</v>
      </c>
      <c r="E16" s="879">
        <v>1021.1999999999998</v>
      </c>
      <c r="F16" s="879">
        <v>0</v>
      </c>
      <c r="G16" s="877">
        <v>0</v>
      </c>
      <c r="H16" s="877">
        <v>0</v>
      </c>
      <c r="I16" s="879">
        <v>3412</v>
      </c>
      <c r="J16" s="877">
        <v>3412</v>
      </c>
      <c r="K16" s="878">
        <v>3412</v>
      </c>
      <c r="L16" s="878">
        <v>0</v>
      </c>
      <c r="M16" s="878">
        <v>0</v>
      </c>
      <c r="N16" s="878">
        <v>0</v>
      </c>
    </row>
    <row r="17" spans="1:14" s="114" customFormat="1" ht="25.5" customHeight="1">
      <c r="A17" s="758">
        <v>10</v>
      </c>
      <c r="B17" s="759" t="s">
        <v>962</v>
      </c>
      <c r="C17" s="877">
        <f>'Mode of cooking'!C19</f>
        <v>4803</v>
      </c>
      <c r="D17" s="879">
        <v>1339</v>
      </c>
      <c r="E17" s="879">
        <v>2382</v>
      </c>
      <c r="F17" s="879">
        <v>262</v>
      </c>
      <c r="G17" s="877">
        <v>145</v>
      </c>
      <c r="H17" s="877">
        <v>701</v>
      </c>
      <c r="I17" s="879">
        <v>4803</v>
      </c>
      <c r="J17" s="877">
        <v>4803</v>
      </c>
      <c r="K17" s="879">
        <v>4803</v>
      </c>
      <c r="L17" s="879">
        <v>2497</v>
      </c>
      <c r="M17" s="879">
        <v>1154</v>
      </c>
      <c r="N17" s="879">
        <v>4803</v>
      </c>
    </row>
    <row r="18" spans="1:14" s="114" customFormat="1" ht="25.5" customHeight="1">
      <c r="A18" s="758">
        <v>11</v>
      </c>
      <c r="B18" s="759" t="s">
        <v>963</v>
      </c>
      <c r="C18" s="877">
        <f>'Mode of cooking'!C20</f>
        <v>3262</v>
      </c>
      <c r="D18" s="879">
        <v>851</v>
      </c>
      <c r="E18" s="879">
        <v>1258</v>
      </c>
      <c r="F18" s="877">
        <v>121</v>
      </c>
      <c r="G18" s="877">
        <v>0</v>
      </c>
      <c r="H18" s="877">
        <v>735</v>
      </c>
      <c r="I18" s="877">
        <v>0</v>
      </c>
      <c r="J18" s="879">
        <v>815</v>
      </c>
      <c r="K18" s="879">
        <v>3124</v>
      </c>
      <c r="L18" s="879">
        <v>350</v>
      </c>
      <c r="M18" s="879">
        <v>0</v>
      </c>
      <c r="N18" s="878">
        <v>3262</v>
      </c>
    </row>
    <row r="19" spans="1:14" s="114" customFormat="1" ht="25.5" customHeight="1">
      <c r="A19" s="758">
        <v>12</v>
      </c>
      <c r="B19" s="759" t="s">
        <v>964</v>
      </c>
      <c r="C19" s="877">
        <f>'Mode of cooking'!C21</f>
        <v>3753</v>
      </c>
      <c r="D19" s="879">
        <v>377</v>
      </c>
      <c r="E19" s="879">
        <v>1502</v>
      </c>
      <c r="F19" s="879">
        <v>39</v>
      </c>
      <c r="G19" s="877">
        <v>0</v>
      </c>
      <c r="H19" s="877">
        <f>1835</f>
        <v>1835</v>
      </c>
      <c r="I19" s="879">
        <f>D19+E19+F19+G19+H19</f>
        <v>3753</v>
      </c>
      <c r="J19" s="877">
        <f>I19</f>
        <v>3753</v>
      </c>
      <c r="K19" s="879">
        <f>J19</f>
        <v>3753</v>
      </c>
      <c r="L19" s="879">
        <v>948</v>
      </c>
      <c r="M19" s="879">
        <v>564</v>
      </c>
      <c r="N19" s="879">
        <f>J19</f>
        <v>3753</v>
      </c>
    </row>
    <row r="20" spans="1:14" s="114" customFormat="1" ht="25.5" customHeight="1">
      <c r="A20" s="758">
        <v>13</v>
      </c>
      <c r="B20" s="759" t="s">
        <v>965</v>
      </c>
      <c r="C20" s="877">
        <f>'Mode of cooking'!C22</f>
        <v>2924</v>
      </c>
      <c r="D20" s="879">
        <v>386</v>
      </c>
      <c r="E20" s="879">
        <v>1505</v>
      </c>
      <c r="F20" s="879">
        <v>498</v>
      </c>
      <c r="G20" s="879">
        <v>84</v>
      </c>
      <c r="H20" s="877">
        <v>587</v>
      </c>
      <c r="I20" s="879">
        <v>1935</v>
      </c>
      <c r="J20" s="877">
        <v>2268</v>
      </c>
      <c r="K20" s="879">
        <v>2592</v>
      </c>
      <c r="L20" s="879">
        <v>1148</v>
      </c>
      <c r="M20" s="879">
        <v>749</v>
      </c>
      <c r="N20" s="879">
        <v>2059</v>
      </c>
    </row>
    <row r="21" spans="1:14" s="114" customFormat="1" ht="25.5" customHeight="1">
      <c r="A21" s="1368" t="s">
        <v>13</v>
      </c>
      <c r="B21" s="1368"/>
      <c r="C21" s="1061">
        <f>SUM(C8:C20)</f>
        <v>45484</v>
      </c>
      <c r="D21" s="1062">
        <f aca="true" t="shared" si="0" ref="D21:N21">SUM(D8:D20)</f>
        <v>10483.8</v>
      </c>
      <c r="E21" s="1062">
        <f t="shared" si="0"/>
        <v>16199.2</v>
      </c>
      <c r="F21" s="1062">
        <f t="shared" si="0"/>
        <v>12540</v>
      </c>
      <c r="G21" s="1062">
        <f t="shared" si="0"/>
        <v>809</v>
      </c>
      <c r="H21" s="1062">
        <f>SUM(H8:H20)</f>
        <v>5571</v>
      </c>
      <c r="I21" s="1062">
        <f t="shared" si="0"/>
        <v>32868</v>
      </c>
      <c r="J21" s="1062">
        <f t="shared" si="0"/>
        <v>41692</v>
      </c>
      <c r="K21" s="1062">
        <f t="shared" si="0"/>
        <v>44431</v>
      </c>
      <c r="L21" s="1062">
        <f t="shared" si="0"/>
        <v>21264</v>
      </c>
      <c r="M21" s="1062">
        <f t="shared" si="0"/>
        <v>13913</v>
      </c>
      <c r="N21" s="1062">
        <f t="shared" si="0"/>
        <v>39814</v>
      </c>
    </row>
    <row r="24" spans="1:14" ht="59.25" customHeight="1">
      <c r="A24" s="1661" t="s">
        <v>936</v>
      </c>
      <c r="B24" s="1661"/>
      <c r="I24" s="535"/>
      <c r="K24" s="1673" t="s">
        <v>741</v>
      </c>
      <c r="L24" s="1673"/>
      <c r="M24" s="1673"/>
      <c r="N24" s="1673"/>
    </row>
  </sheetData>
  <sheetProtection/>
  <mergeCells count="14">
    <mergeCell ref="A24:B24"/>
    <mergeCell ref="K24:N24"/>
    <mergeCell ref="A1:L1"/>
    <mergeCell ref="M1:N1"/>
    <mergeCell ref="A2:M2"/>
    <mergeCell ref="C3:K3"/>
    <mergeCell ref="A5:A6"/>
    <mergeCell ref="B5:B6"/>
    <mergeCell ref="C5:C6"/>
    <mergeCell ref="D5:H5"/>
    <mergeCell ref="I5:I6"/>
    <mergeCell ref="J5:J6"/>
    <mergeCell ref="K5:N5"/>
    <mergeCell ref="A21:B21"/>
  </mergeCells>
  <printOptions horizontalCentered="1"/>
  <pageMargins left="0.7" right="0.2" top="0.45" bottom="0.2" header="0.2" footer="0.2"/>
  <pageSetup horizontalDpi="600" verticalDpi="600" orientation="landscape" paperSize="9" scale="85" r:id="rId1"/>
  <headerFooter>
    <oddFooter>&amp;C41</oddFooter>
  </headerFooter>
</worksheet>
</file>

<file path=xl/worksheets/sheet42.xml><?xml version="1.0" encoding="utf-8"?>
<worksheet xmlns="http://schemas.openxmlformats.org/spreadsheetml/2006/main" xmlns:r="http://schemas.openxmlformats.org/officeDocument/2006/relationships">
  <sheetPr>
    <tabColor rgb="FF00B050"/>
    <pageSetUpPr fitToPage="1"/>
  </sheetPr>
  <dimension ref="A1:H24"/>
  <sheetViews>
    <sheetView view="pageBreakPreview" zoomScale="110" zoomScaleSheetLayoutView="110" zoomScalePageLayoutView="0" workbookViewId="0" topLeftCell="A6">
      <selection activeCell="A4" sqref="A4:G4"/>
    </sheetView>
  </sheetViews>
  <sheetFormatPr defaultColWidth="9.140625" defaultRowHeight="12.75"/>
  <cols>
    <col min="1" max="1" width="8.28125" style="126" customWidth="1"/>
    <col min="2" max="2" width="21.8515625" style="126" customWidth="1"/>
    <col min="3" max="3" width="21.140625" style="126" customWidth="1"/>
    <col min="4" max="4" width="12.57421875" style="126" customWidth="1"/>
    <col min="5" max="5" width="13.00390625" style="126" customWidth="1"/>
    <col min="6" max="6" width="15.8515625" style="126" customWidth="1"/>
    <col min="7" max="7" width="13.57421875" style="126" customWidth="1"/>
    <col min="8" max="8" width="15.57421875" style="126" customWidth="1"/>
    <col min="9" max="16384" width="9.140625" style="126" customWidth="1"/>
  </cols>
  <sheetData>
    <row r="1" spans="1:8" ht="18">
      <c r="A1" s="1409" t="s">
        <v>0</v>
      </c>
      <c r="B1" s="1409"/>
      <c r="C1" s="1409"/>
      <c r="D1" s="1409"/>
      <c r="E1" s="1409"/>
      <c r="F1" s="1409"/>
      <c r="G1" s="1409"/>
      <c r="H1" s="760" t="s">
        <v>448</v>
      </c>
    </row>
    <row r="2" spans="1:7" ht="21">
      <c r="A2" s="1410" t="s">
        <v>636</v>
      </c>
      <c r="B2" s="1410"/>
      <c r="C2" s="1410"/>
      <c r="D2" s="1410"/>
      <c r="E2" s="1410"/>
      <c r="F2" s="1410"/>
      <c r="G2" s="1410"/>
    </row>
    <row r="3" spans="1:7" ht="15">
      <c r="A3" s="1033"/>
      <c r="B3" s="1033"/>
      <c r="C3" s="1033"/>
      <c r="D3" s="1033"/>
      <c r="E3" s="1033"/>
      <c r="F3" s="1033"/>
      <c r="G3" s="1033"/>
    </row>
    <row r="4" spans="1:7" ht="18">
      <c r="A4" s="1409" t="s">
        <v>447</v>
      </c>
      <c r="B4" s="1409"/>
      <c r="C4" s="1409"/>
      <c r="D4" s="1409"/>
      <c r="E4" s="1409"/>
      <c r="F4" s="1409"/>
      <c r="G4" s="1409"/>
    </row>
    <row r="5" spans="1:7" ht="15.75" customHeight="1">
      <c r="A5" s="164" t="s">
        <v>866</v>
      </c>
      <c r="B5" s="164"/>
      <c r="C5" s="164"/>
      <c r="D5" s="164"/>
      <c r="E5" s="164"/>
      <c r="F5" s="164"/>
      <c r="G5" s="164" t="s">
        <v>1024</v>
      </c>
    </row>
    <row r="6" spans="1:8" ht="21.75" customHeight="1">
      <c r="A6" s="1676" t="s">
        <v>2</v>
      </c>
      <c r="B6" s="1369" t="s">
        <v>27</v>
      </c>
      <c r="C6" s="1676" t="s">
        <v>429</v>
      </c>
      <c r="D6" s="1369" t="s">
        <v>434</v>
      </c>
      <c r="E6" s="1369"/>
      <c r="F6" s="1395" t="s">
        <v>435</v>
      </c>
      <c r="G6" s="1395"/>
      <c r="H6" s="1676" t="s">
        <v>188</v>
      </c>
    </row>
    <row r="7" spans="1:8" ht="48" customHeight="1">
      <c r="A7" s="1677"/>
      <c r="B7" s="1369"/>
      <c r="C7" s="1677"/>
      <c r="D7" s="935" t="s">
        <v>430</v>
      </c>
      <c r="E7" s="935" t="s">
        <v>431</v>
      </c>
      <c r="F7" s="1063" t="s">
        <v>432</v>
      </c>
      <c r="G7" s="935" t="s">
        <v>433</v>
      </c>
      <c r="H7" s="1677"/>
    </row>
    <row r="8" spans="1:8" ht="15">
      <c r="A8" s="166" t="s">
        <v>217</v>
      </c>
      <c r="B8" s="166" t="s">
        <v>218</v>
      </c>
      <c r="C8" s="166" t="s">
        <v>219</v>
      </c>
      <c r="D8" s="166" t="s">
        <v>220</v>
      </c>
      <c r="E8" s="166" t="s">
        <v>221</v>
      </c>
      <c r="F8" s="166" t="s">
        <v>222</v>
      </c>
      <c r="G8" s="166" t="s">
        <v>223</v>
      </c>
      <c r="H8" s="166">
        <v>8</v>
      </c>
    </row>
    <row r="9" spans="1:8" s="288" customFormat="1" ht="23.25" customHeight="1">
      <c r="A9" s="293">
        <v>1</v>
      </c>
      <c r="B9" s="226" t="s">
        <v>766</v>
      </c>
      <c r="C9" s="1678" t="s">
        <v>808</v>
      </c>
      <c r="D9" s="1678"/>
      <c r="E9" s="1678"/>
      <c r="F9" s="1678"/>
      <c r="G9" s="1678"/>
      <c r="H9" s="1678"/>
    </row>
    <row r="10" spans="1:8" s="288" customFormat="1" ht="23.25" customHeight="1">
      <c r="A10" s="293">
        <v>2</v>
      </c>
      <c r="B10" s="226" t="s">
        <v>767</v>
      </c>
      <c r="C10" s="1678"/>
      <c r="D10" s="1678"/>
      <c r="E10" s="1678"/>
      <c r="F10" s="1678"/>
      <c r="G10" s="1678"/>
      <c r="H10" s="1678"/>
    </row>
    <row r="11" spans="1:8" s="288" customFormat="1" ht="23.25" customHeight="1">
      <c r="A11" s="293">
        <v>3</v>
      </c>
      <c r="B11" s="226" t="s">
        <v>768</v>
      </c>
      <c r="C11" s="1678"/>
      <c r="D11" s="1678"/>
      <c r="E11" s="1678"/>
      <c r="F11" s="1678"/>
      <c r="G11" s="1678"/>
      <c r="H11" s="1678"/>
    </row>
    <row r="12" spans="1:8" s="288" customFormat="1" ht="23.25" customHeight="1">
      <c r="A12" s="293">
        <v>4</v>
      </c>
      <c r="B12" s="226" t="s">
        <v>769</v>
      </c>
      <c r="C12" s="1678"/>
      <c r="D12" s="1678"/>
      <c r="E12" s="1678"/>
      <c r="F12" s="1678"/>
      <c r="G12" s="1678"/>
      <c r="H12" s="1678"/>
    </row>
    <row r="13" spans="1:8" s="288" customFormat="1" ht="23.25" customHeight="1">
      <c r="A13" s="293">
        <v>5</v>
      </c>
      <c r="B13" s="226" t="s">
        <v>770</v>
      </c>
      <c r="C13" s="1678"/>
      <c r="D13" s="1678"/>
      <c r="E13" s="1678"/>
      <c r="F13" s="1678"/>
      <c r="G13" s="1678"/>
      <c r="H13" s="1678"/>
    </row>
    <row r="14" spans="1:8" s="288" customFormat="1" ht="23.25" customHeight="1">
      <c r="A14" s="293">
        <v>6</v>
      </c>
      <c r="B14" s="226" t="s">
        <v>771</v>
      </c>
      <c r="C14" s="1678"/>
      <c r="D14" s="1678"/>
      <c r="E14" s="1678"/>
      <c r="F14" s="1678"/>
      <c r="G14" s="1678"/>
      <c r="H14" s="1678"/>
    </row>
    <row r="15" spans="1:8" s="288" customFormat="1" ht="23.25" customHeight="1">
      <c r="A15" s="293">
        <v>7</v>
      </c>
      <c r="B15" s="226" t="s">
        <v>772</v>
      </c>
      <c r="C15" s="1678"/>
      <c r="D15" s="1678"/>
      <c r="E15" s="1678"/>
      <c r="F15" s="1678"/>
      <c r="G15" s="1678"/>
      <c r="H15" s="1678"/>
    </row>
    <row r="16" spans="1:8" s="288" customFormat="1" ht="23.25" customHeight="1">
      <c r="A16" s="293">
        <v>8</v>
      </c>
      <c r="B16" s="226" t="s">
        <v>773</v>
      </c>
      <c r="C16" s="1678"/>
      <c r="D16" s="1678"/>
      <c r="E16" s="1678"/>
      <c r="F16" s="1678"/>
      <c r="G16" s="1678"/>
      <c r="H16" s="1678"/>
    </row>
    <row r="17" spans="1:8" s="288" customFormat="1" ht="23.25" customHeight="1">
      <c r="A17" s="293">
        <v>9</v>
      </c>
      <c r="B17" s="226" t="s">
        <v>774</v>
      </c>
      <c r="C17" s="1678"/>
      <c r="D17" s="1678"/>
      <c r="E17" s="1678"/>
      <c r="F17" s="1678"/>
      <c r="G17" s="1678"/>
      <c r="H17" s="1678"/>
    </row>
    <row r="18" spans="1:8" s="288" customFormat="1" ht="23.25" customHeight="1">
      <c r="A18" s="293">
        <v>10</v>
      </c>
      <c r="B18" s="226" t="s">
        <v>775</v>
      </c>
      <c r="C18" s="1678"/>
      <c r="D18" s="1678"/>
      <c r="E18" s="1678"/>
      <c r="F18" s="1678"/>
      <c r="G18" s="1678"/>
      <c r="H18" s="1678"/>
    </row>
    <row r="19" spans="1:8" s="288" customFormat="1" ht="23.25" customHeight="1">
      <c r="A19" s="293">
        <v>11</v>
      </c>
      <c r="B19" s="226" t="s">
        <v>776</v>
      </c>
      <c r="C19" s="1678"/>
      <c r="D19" s="1678"/>
      <c r="E19" s="1678"/>
      <c r="F19" s="1678"/>
      <c r="G19" s="1678"/>
      <c r="H19" s="1678"/>
    </row>
    <row r="20" spans="1:8" s="288" customFormat="1" ht="23.25" customHeight="1">
      <c r="A20" s="293">
        <v>12</v>
      </c>
      <c r="B20" s="226" t="s">
        <v>777</v>
      </c>
      <c r="C20" s="1678"/>
      <c r="D20" s="1678"/>
      <c r="E20" s="1678"/>
      <c r="F20" s="1678"/>
      <c r="G20" s="1678"/>
      <c r="H20" s="1678"/>
    </row>
    <row r="21" spans="1:8" s="288" customFormat="1" ht="23.25" customHeight="1">
      <c r="A21" s="293">
        <v>13</v>
      </c>
      <c r="B21" s="226" t="s">
        <v>778</v>
      </c>
      <c r="C21" s="1678"/>
      <c r="D21" s="1678"/>
      <c r="E21" s="1678"/>
      <c r="F21" s="1678"/>
      <c r="G21" s="1678"/>
      <c r="H21" s="1678"/>
    </row>
    <row r="22" spans="1:8" s="289" customFormat="1" ht="24" customHeight="1">
      <c r="A22" s="1513" t="s">
        <v>779</v>
      </c>
      <c r="B22" s="1514"/>
      <c r="C22" s="985"/>
      <c r="D22" s="985"/>
      <c r="E22" s="985"/>
      <c r="F22" s="985"/>
      <c r="G22" s="985"/>
      <c r="H22" s="985"/>
    </row>
    <row r="23" spans="1:8" s="288" customFormat="1" ht="15.75" customHeight="1">
      <c r="A23" s="289"/>
      <c r="B23" s="289"/>
      <c r="C23" s="289"/>
      <c r="D23" s="289"/>
      <c r="E23" s="289"/>
      <c r="F23" s="289"/>
      <c r="G23" s="289"/>
      <c r="H23" s="289"/>
    </row>
    <row r="24" spans="1:8" s="288" customFormat="1" ht="60" customHeight="1">
      <c r="A24" s="1560" t="s">
        <v>786</v>
      </c>
      <c r="B24" s="1560"/>
      <c r="C24" s="295"/>
      <c r="D24" s="296"/>
      <c r="E24" s="296"/>
      <c r="F24" s="1603" t="s">
        <v>741</v>
      </c>
      <c r="G24" s="1603"/>
      <c r="H24" s="1603"/>
    </row>
  </sheetData>
  <sheetProtection/>
  <mergeCells count="13">
    <mergeCell ref="A24:B24"/>
    <mergeCell ref="F24:H24"/>
    <mergeCell ref="A1:G1"/>
    <mergeCell ref="A2:G2"/>
    <mergeCell ref="A4:G4"/>
    <mergeCell ref="A6:A7"/>
    <mergeCell ref="B6:B7"/>
    <mergeCell ref="C6:C7"/>
    <mergeCell ref="D6:E6"/>
    <mergeCell ref="F6:G6"/>
    <mergeCell ref="H6:H7"/>
    <mergeCell ref="C9:H21"/>
    <mergeCell ref="A22:B22"/>
  </mergeCells>
  <printOptions horizontalCentered="1"/>
  <pageMargins left="0.7" right="0.2" top="0.25" bottom="0.25" header="0.2" footer="0.2"/>
  <pageSetup fitToHeight="1" fitToWidth="1" horizontalDpi="600" verticalDpi="600" orientation="landscape" paperSize="9" r:id="rId1"/>
  <headerFooter>
    <oddFooter>&amp;C42</oddFooter>
  </headerFooter>
</worksheet>
</file>

<file path=xl/worksheets/sheet43.xml><?xml version="1.0" encoding="utf-8"?>
<worksheet xmlns="http://schemas.openxmlformats.org/spreadsheetml/2006/main" xmlns:r="http://schemas.openxmlformats.org/officeDocument/2006/relationships">
  <sheetPr>
    <tabColor rgb="FF00B050"/>
  </sheetPr>
  <dimension ref="A1:M25"/>
  <sheetViews>
    <sheetView view="pageBreakPreview" zoomScale="84" zoomScaleSheetLayoutView="84" zoomScalePageLayoutView="0" workbookViewId="0" topLeftCell="A7">
      <selection activeCell="A4" sqref="A4:K4"/>
    </sheetView>
  </sheetViews>
  <sheetFormatPr defaultColWidth="9.140625" defaultRowHeight="12.75"/>
  <cols>
    <col min="1" max="1" width="6.421875" style="126" customWidth="1"/>
    <col min="2" max="2" width="15.421875" style="126" customWidth="1"/>
    <col min="3" max="4" width="13.7109375" style="126" customWidth="1"/>
    <col min="5" max="5" width="12.140625" style="126" customWidth="1"/>
    <col min="6" max="7" width="13.7109375" style="126" customWidth="1"/>
    <col min="8" max="8" width="13.140625" style="126" customWidth="1"/>
    <col min="9" max="10" width="11.00390625" style="126" customWidth="1"/>
    <col min="11" max="11" width="13.00390625" style="126" customWidth="1"/>
    <col min="12" max="12" width="12.7109375" style="126" customWidth="1"/>
    <col min="13" max="16384" width="9.140625" style="126" customWidth="1"/>
  </cols>
  <sheetData>
    <row r="1" spans="1:12" ht="18">
      <c r="A1" s="1409" t="s">
        <v>0</v>
      </c>
      <c r="B1" s="1409"/>
      <c r="C1" s="1409"/>
      <c r="D1" s="1409"/>
      <c r="E1" s="1409"/>
      <c r="F1" s="1409"/>
      <c r="G1" s="1409"/>
      <c r="H1" s="1409"/>
      <c r="I1" s="1409"/>
      <c r="J1" s="1409"/>
      <c r="K1" s="1409"/>
      <c r="L1" s="760" t="s">
        <v>450</v>
      </c>
    </row>
    <row r="2" spans="1:11" ht="21">
      <c r="A2" s="1410" t="s">
        <v>636</v>
      </c>
      <c r="B2" s="1410"/>
      <c r="C2" s="1410"/>
      <c r="D2" s="1410"/>
      <c r="E2" s="1410"/>
      <c r="F2" s="1410"/>
      <c r="G2" s="1410"/>
      <c r="H2" s="1410"/>
      <c r="I2" s="1410"/>
      <c r="J2" s="1410"/>
      <c r="K2" s="1410"/>
    </row>
    <row r="3" spans="1:11" ht="15">
      <c r="A3" s="1033"/>
      <c r="B3" s="1033"/>
      <c r="C3" s="1033"/>
      <c r="D3" s="1033"/>
      <c r="E3" s="1033"/>
      <c r="F3" s="1033"/>
      <c r="G3" s="1033"/>
      <c r="H3" s="1033"/>
      <c r="I3" s="1033"/>
      <c r="J3" s="1033"/>
      <c r="K3" s="1033"/>
    </row>
    <row r="4" spans="1:11" ht="18">
      <c r="A4" s="1409" t="s">
        <v>449</v>
      </c>
      <c r="B4" s="1409"/>
      <c r="C4" s="1409"/>
      <c r="D4" s="1409"/>
      <c r="E4" s="1409"/>
      <c r="F4" s="1409"/>
      <c r="G4" s="1409"/>
      <c r="H4" s="1409"/>
      <c r="I4" s="1409"/>
      <c r="J4" s="1409"/>
      <c r="K4" s="1409"/>
    </row>
    <row r="5" spans="1:12" ht="15">
      <c r="A5" s="164" t="s">
        <v>866</v>
      </c>
      <c r="B5" s="164"/>
      <c r="C5" s="164"/>
      <c r="D5" s="164"/>
      <c r="E5" s="164"/>
      <c r="F5" s="164"/>
      <c r="G5" s="164"/>
      <c r="H5" s="164"/>
      <c r="I5" s="164"/>
      <c r="J5" s="1679" t="s">
        <v>1024</v>
      </c>
      <c r="K5" s="1679"/>
      <c r="L5" s="1679"/>
    </row>
    <row r="6" spans="1:12" ht="21.75" customHeight="1">
      <c r="A6" s="1680" t="s">
        <v>2</v>
      </c>
      <c r="B6" s="1680" t="s">
        <v>27</v>
      </c>
      <c r="C6" s="1369" t="s">
        <v>395</v>
      </c>
      <c r="D6" s="1369"/>
      <c r="E6" s="1369"/>
      <c r="F6" s="1369" t="s">
        <v>401</v>
      </c>
      <c r="G6" s="1369"/>
      <c r="H6" s="1369"/>
      <c r="I6" s="1369"/>
      <c r="J6" s="1369" t="s">
        <v>403</v>
      </c>
      <c r="K6" s="1369"/>
      <c r="L6" s="1369"/>
    </row>
    <row r="7" spans="1:12" ht="29.25" customHeight="1">
      <c r="A7" s="1680"/>
      <c r="B7" s="1680"/>
      <c r="C7" s="949" t="s">
        <v>179</v>
      </c>
      <c r="D7" s="949" t="s">
        <v>397</v>
      </c>
      <c r="E7" s="949" t="s">
        <v>402</v>
      </c>
      <c r="F7" s="949" t="s">
        <v>179</v>
      </c>
      <c r="G7" s="949" t="s">
        <v>396</v>
      </c>
      <c r="H7" s="949" t="s">
        <v>398</v>
      </c>
      <c r="I7" s="949" t="s">
        <v>402</v>
      </c>
      <c r="J7" s="935" t="s">
        <v>399</v>
      </c>
      <c r="K7" s="935" t="s">
        <v>400</v>
      </c>
      <c r="L7" s="949" t="s">
        <v>402</v>
      </c>
    </row>
    <row r="8" spans="1:12" ht="15">
      <c r="A8" s="761" t="s">
        <v>217</v>
      </c>
      <c r="B8" s="761" t="s">
        <v>218</v>
      </c>
      <c r="C8" s="761" t="s">
        <v>219</v>
      </c>
      <c r="D8" s="761" t="s">
        <v>220</v>
      </c>
      <c r="E8" s="761" t="s">
        <v>221</v>
      </c>
      <c r="F8" s="761" t="s">
        <v>222</v>
      </c>
      <c r="G8" s="761" t="s">
        <v>223</v>
      </c>
      <c r="H8" s="761" t="s">
        <v>224</v>
      </c>
      <c r="I8" s="761" t="s">
        <v>241</v>
      </c>
      <c r="J8" s="761" t="s">
        <v>242</v>
      </c>
      <c r="K8" s="761" t="s">
        <v>243</v>
      </c>
      <c r="L8" s="761" t="s">
        <v>271</v>
      </c>
    </row>
    <row r="9" spans="1:13" s="288" customFormat="1" ht="27" customHeight="1">
      <c r="A9" s="293">
        <v>1</v>
      </c>
      <c r="B9" s="226" t="s">
        <v>766</v>
      </c>
      <c r="C9" s="225" t="s">
        <v>7</v>
      </c>
      <c r="D9" s="225" t="s">
        <v>7</v>
      </c>
      <c r="E9" s="225" t="s">
        <v>7</v>
      </c>
      <c r="F9" s="703" t="s">
        <v>7</v>
      </c>
      <c r="G9" s="703">
        <v>65435</v>
      </c>
      <c r="H9" s="1681" t="s">
        <v>1006</v>
      </c>
      <c r="I9" s="703" t="s">
        <v>7</v>
      </c>
      <c r="J9" s="703" t="s">
        <v>7</v>
      </c>
      <c r="K9" s="703" t="s">
        <v>7</v>
      </c>
      <c r="L9" s="703" t="s">
        <v>7</v>
      </c>
      <c r="M9" s="352"/>
    </row>
    <row r="10" spans="1:13" s="288" customFormat="1" ht="27" customHeight="1">
      <c r="A10" s="293">
        <v>2</v>
      </c>
      <c r="B10" s="226" t="s">
        <v>767</v>
      </c>
      <c r="C10" s="225" t="s">
        <v>7</v>
      </c>
      <c r="D10" s="225" t="s">
        <v>7</v>
      </c>
      <c r="E10" s="225" t="s">
        <v>7</v>
      </c>
      <c r="F10" s="703" t="s">
        <v>7</v>
      </c>
      <c r="G10" s="703">
        <v>63257</v>
      </c>
      <c r="H10" s="1682"/>
      <c r="I10" s="703" t="s">
        <v>7</v>
      </c>
      <c r="J10" s="703" t="s">
        <v>7</v>
      </c>
      <c r="K10" s="703" t="s">
        <v>7</v>
      </c>
      <c r="L10" s="703" t="s">
        <v>7</v>
      </c>
      <c r="M10" s="352"/>
    </row>
    <row r="11" spans="1:13" s="288" customFormat="1" ht="27" customHeight="1">
      <c r="A11" s="293">
        <v>3</v>
      </c>
      <c r="B11" s="226" t="s">
        <v>768</v>
      </c>
      <c r="C11" s="225" t="s">
        <v>7</v>
      </c>
      <c r="D11" s="225" t="s">
        <v>7</v>
      </c>
      <c r="E11" s="225" t="s">
        <v>7</v>
      </c>
      <c r="F11" s="703" t="s">
        <v>7</v>
      </c>
      <c r="G11" s="703">
        <v>87654</v>
      </c>
      <c r="H11" s="1682"/>
      <c r="I11" s="703" t="s">
        <v>7</v>
      </c>
      <c r="J11" s="703" t="s">
        <v>7</v>
      </c>
      <c r="K11" s="703" t="s">
        <v>7</v>
      </c>
      <c r="L11" s="703" t="s">
        <v>7</v>
      </c>
      <c r="M11" s="352"/>
    </row>
    <row r="12" spans="1:13" s="288" customFormat="1" ht="27" customHeight="1">
      <c r="A12" s="293">
        <v>4</v>
      </c>
      <c r="B12" s="226" t="s">
        <v>769</v>
      </c>
      <c r="C12" s="225" t="s">
        <v>7</v>
      </c>
      <c r="D12" s="225" t="s">
        <v>7</v>
      </c>
      <c r="E12" s="225" t="s">
        <v>7</v>
      </c>
      <c r="F12" s="703" t="s">
        <v>7</v>
      </c>
      <c r="G12" s="703">
        <v>99876</v>
      </c>
      <c r="H12" s="1682"/>
      <c r="I12" s="703" t="s">
        <v>7</v>
      </c>
      <c r="J12" s="703" t="s">
        <v>7</v>
      </c>
      <c r="K12" s="703" t="s">
        <v>7</v>
      </c>
      <c r="L12" s="703" t="s">
        <v>7</v>
      </c>
      <c r="M12" s="352"/>
    </row>
    <row r="13" spans="1:13" s="288" customFormat="1" ht="27" customHeight="1">
      <c r="A13" s="293">
        <v>5</v>
      </c>
      <c r="B13" s="226" t="s">
        <v>770</v>
      </c>
      <c r="C13" s="225" t="s">
        <v>7</v>
      </c>
      <c r="D13" s="225" t="s">
        <v>7</v>
      </c>
      <c r="E13" s="225" t="s">
        <v>7</v>
      </c>
      <c r="F13" s="703" t="s">
        <v>7</v>
      </c>
      <c r="G13" s="703">
        <v>87654</v>
      </c>
      <c r="H13" s="1682"/>
      <c r="I13" s="225" t="s">
        <v>7</v>
      </c>
      <c r="J13" s="225" t="s">
        <v>7</v>
      </c>
      <c r="K13" s="225" t="s">
        <v>7</v>
      </c>
      <c r="L13" s="225" t="s">
        <v>7</v>
      </c>
      <c r="M13" s="352"/>
    </row>
    <row r="14" spans="1:13" s="288" customFormat="1" ht="27" customHeight="1">
      <c r="A14" s="293">
        <v>6</v>
      </c>
      <c r="B14" s="226" t="s">
        <v>771</v>
      </c>
      <c r="C14" s="225" t="s">
        <v>7</v>
      </c>
      <c r="D14" s="225" t="s">
        <v>7</v>
      </c>
      <c r="E14" s="225" t="s">
        <v>7</v>
      </c>
      <c r="F14" s="703" t="s">
        <v>7</v>
      </c>
      <c r="G14" s="703">
        <v>65432</v>
      </c>
      <c r="H14" s="1682"/>
      <c r="I14" s="225" t="s">
        <v>7</v>
      </c>
      <c r="J14" s="225" t="s">
        <v>7</v>
      </c>
      <c r="K14" s="225" t="s">
        <v>7</v>
      </c>
      <c r="L14" s="225" t="s">
        <v>7</v>
      </c>
      <c r="M14" s="352"/>
    </row>
    <row r="15" spans="1:13" s="288" customFormat="1" ht="27" customHeight="1">
      <c r="A15" s="293">
        <v>7</v>
      </c>
      <c r="B15" s="226" t="s">
        <v>772</v>
      </c>
      <c r="C15" s="225" t="s">
        <v>7</v>
      </c>
      <c r="D15" s="225" t="s">
        <v>7</v>
      </c>
      <c r="E15" s="225" t="s">
        <v>7</v>
      </c>
      <c r="F15" s="703" t="s">
        <v>7</v>
      </c>
      <c r="G15" s="703">
        <v>85432</v>
      </c>
      <c r="H15" s="1682"/>
      <c r="I15" s="225" t="s">
        <v>7</v>
      </c>
      <c r="J15" s="225" t="s">
        <v>7</v>
      </c>
      <c r="K15" s="225" t="s">
        <v>7</v>
      </c>
      <c r="L15" s="225" t="s">
        <v>7</v>
      </c>
      <c r="M15" s="352"/>
    </row>
    <row r="16" spans="1:13" s="288" customFormat="1" ht="27" customHeight="1">
      <c r="A16" s="293">
        <v>8</v>
      </c>
      <c r="B16" s="226" t="s">
        <v>773</v>
      </c>
      <c r="C16" s="225" t="s">
        <v>7</v>
      </c>
      <c r="D16" s="225" t="s">
        <v>7</v>
      </c>
      <c r="E16" s="225" t="s">
        <v>7</v>
      </c>
      <c r="F16" s="703" t="s">
        <v>7</v>
      </c>
      <c r="G16" s="703">
        <v>76532</v>
      </c>
      <c r="H16" s="1682"/>
      <c r="I16" s="225" t="s">
        <v>7</v>
      </c>
      <c r="J16" s="225" t="s">
        <v>7</v>
      </c>
      <c r="K16" s="225" t="s">
        <v>7</v>
      </c>
      <c r="L16" s="225" t="s">
        <v>7</v>
      </c>
      <c r="M16" s="352"/>
    </row>
    <row r="17" spans="1:13" s="288" customFormat="1" ht="27" customHeight="1">
      <c r="A17" s="293">
        <v>9</v>
      </c>
      <c r="B17" s="226" t="s">
        <v>774</v>
      </c>
      <c r="C17" s="225" t="s">
        <v>7</v>
      </c>
      <c r="D17" s="225" t="s">
        <v>7</v>
      </c>
      <c r="E17" s="225" t="s">
        <v>7</v>
      </c>
      <c r="F17" s="703" t="s">
        <v>7</v>
      </c>
      <c r="G17" s="703">
        <v>54321</v>
      </c>
      <c r="H17" s="1682"/>
      <c r="I17" s="225" t="s">
        <v>7</v>
      </c>
      <c r="J17" s="225" t="s">
        <v>7</v>
      </c>
      <c r="K17" s="225" t="s">
        <v>7</v>
      </c>
      <c r="L17" s="225" t="s">
        <v>7</v>
      </c>
      <c r="M17" s="352"/>
    </row>
    <row r="18" spans="1:13" s="288" customFormat="1" ht="27" customHeight="1">
      <c r="A18" s="293">
        <v>10</v>
      </c>
      <c r="B18" s="226" t="s">
        <v>775</v>
      </c>
      <c r="C18" s="862">
        <v>0</v>
      </c>
      <c r="D18" s="862">
        <v>0</v>
      </c>
      <c r="E18" s="862">
        <v>0</v>
      </c>
      <c r="F18" s="703" t="s">
        <v>7</v>
      </c>
      <c r="G18" s="1204">
        <v>62050</v>
      </c>
      <c r="H18" s="1682"/>
      <c r="I18" s="225" t="s">
        <v>7</v>
      </c>
      <c r="J18" s="863">
        <v>0</v>
      </c>
      <c r="K18" s="863">
        <v>0</v>
      </c>
      <c r="L18" s="863">
        <v>0</v>
      </c>
      <c r="M18" s="352"/>
    </row>
    <row r="19" spans="1:13" s="288" customFormat="1" ht="27" customHeight="1">
      <c r="A19" s="293">
        <v>11</v>
      </c>
      <c r="B19" s="226" t="s">
        <v>776</v>
      </c>
      <c r="C19" s="225" t="s">
        <v>7</v>
      </c>
      <c r="D19" s="225" t="s">
        <v>7</v>
      </c>
      <c r="E19" s="225" t="s">
        <v>7</v>
      </c>
      <c r="F19" s="703" t="s">
        <v>7</v>
      </c>
      <c r="G19" s="703">
        <v>74322</v>
      </c>
      <c r="H19" s="1682"/>
      <c r="I19" s="225" t="s">
        <v>7</v>
      </c>
      <c r="J19" s="225" t="s">
        <v>7</v>
      </c>
      <c r="K19" s="225" t="s">
        <v>7</v>
      </c>
      <c r="L19" s="225" t="s">
        <v>7</v>
      </c>
      <c r="M19" s="352"/>
    </row>
    <row r="20" spans="1:13" s="288" customFormat="1" ht="27" customHeight="1">
      <c r="A20" s="293">
        <v>12</v>
      </c>
      <c r="B20" s="226" t="s">
        <v>777</v>
      </c>
      <c r="C20" s="225" t="s">
        <v>7</v>
      </c>
      <c r="D20" s="225" t="s">
        <v>7</v>
      </c>
      <c r="E20" s="225" t="s">
        <v>7</v>
      </c>
      <c r="F20" s="703" t="s">
        <v>7</v>
      </c>
      <c r="G20" s="703">
        <v>96543</v>
      </c>
      <c r="H20" s="1682"/>
      <c r="I20" s="225" t="s">
        <v>7</v>
      </c>
      <c r="J20" s="225" t="s">
        <v>7</v>
      </c>
      <c r="K20" s="225" t="s">
        <v>7</v>
      </c>
      <c r="L20" s="225" t="s">
        <v>7</v>
      </c>
      <c r="M20" s="352"/>
    </row>
    <row r="21" spans="1:13" s="288" customFormat="1" ht="27" customHeight="1">
      <c r="A21" s="293">
        <v>13</v>
      </c>
      <c r="B21" s="226" t="s">
        <v>778</v>
      </c>
      <c r="C21" s="225" t="s">
        <v>7</v>
      </c>
      <c r="D21" s="225" t="s">
        <v>7</v>
      </c>
      <c r="E21" s="225" t="s">
        <v>7</v>
      </c>
      <c r="F21" s="703" t="s">
        <v>7</v>
      </c>
      <c r="G21" s="703">
        <v>86547</v>
      </c>
      <c r="H21" s="1683"/>
      <c r="I21" s="225" t="s">
        <v>7</v>
      </c>
      <c r="J21" s="225" t="s">
        <v>7</v>
      </c>
      <c r="K21" s="225" t="s">
        <v>7</v>
      </c>
      <c r="L21" s="225" t="s">
        <v>7</v>
      </c>
      <c r="M21" s="352"/>
    </row>
    <row r="22" spans="1:13" s="289" customFormat="1" ht="27" customHeight="1">
      <c r="A22" s="1545" t="s">
        <v>779</v>
      </c>
      <c r="B22" s="1545"/>
      <c r="C22" s="1064">
        <f>SUM(C9:C21)</f>
        <v>0</v>
      </c>
      <c r="D22" s="1064">
        <f aca="true" t="shared" si="0" ref="D22:L22">SUM(D9:D21)</f>
        <v>0</v>
      </c>
      <c r="E22" s="1064">
        <f t="shared" si="0"/>
        <v>0</v>
      </c>
      <c r="F22" s="1065">
        <f>SUM(F9:F21)</f>
        <v>0</v>
      </c>
      <c r="G22" s="1065">
        <f>SUM(G9:G21)</f>
        <v>1005055</v>
      </c>
      <c r="H22" s="995" t="s">
        <v>7</v>
      </c>
      <c r="I22" s="1064">
        <f t="shared" si="0"/>
        <v>0</v>
      </c>
      <c r="J22" s="1064">
        <f t="shared" si="0"/>
        <v>0</v>
      </c>
      <c r="K22" s="1064">
        <f t="shared" si="0"/>
        <v>0</v>
      </c>
      <c r="L22" s="1064">
        <f t="shared" si="0"/>
        <v>0</v>
      </c>
      <c r="M22" s="353"/>
    </row>
    <row r="23" spans="1:12" s="289" customFormat="1" ht="19.5" customHeight="1">
      <c r="A23" s="563"/>
      <c r="B23" s="563"/>
      <c r="C23" s="762"/>
      <c r="D23" s="762"/>
      <c r="E23" s="762"/>
      <c r="F23" s="762"/>
      <c r="G23" s="762"/>
      <c r="H23" s="292"/>
      <c r="I23" s="762"/>
      <c r="J23" s="762"/>
      <c r="K23" s="292"/>
      <c r="L23" s="762"/>
    </row>
    <row r="24" spans="1:8" s="288" customFormat="1" ht="15.75" customHeight="1">
      <c r="A24" s="289"/>
      <c r="B24" s="289"/>
      <c r="C24" s="289"/>
      <c r="D24" s="289"/>
      <c r="E24" s="289"/>
      <c r="F24" s="289"/>
      <c r="G24" s="289"/>
      <c r="H24" s="289"/>
    </row>
    <row r="25" spans="1:12" s="288" customFormat="1" ht="60" customHeight="1">
      <c r="A25" s="1560" t="s">
        <v>786</v>
      </c>
      <c r="B25" s="1560"/>
      <c r="C25" s="295"/>
      <c r="D25" s="296"/>
      <c r="E25" s="296"/>
      <c r="I25" s="1603" t="s">
        <v>741</v>
      </c>
      <c r="J25" s="1603"/>
      <c r="K25" s="1603"/>
      <c r="L25" s="1603"/>
    </row>
  </sheetData>
  <sheetProtection/>
  <mergeCells count="13">
    <mergeCell ref="H9:H21"/>
    <mergeCell ref="A22:B22"/>
    <mergeCell ref="A25:B25"/>
    <mergeCell ref="I25:L25"/>
    <mergeCell ref="A1:K1"/>
    <mergeCell ref="A2:K2"/>
    <mergeCell ref="A4:K4"/>
    <mergeCell ref="J5:L5"/>
    <mergeCell ref="A6:A7"/>
    <mergeCell ref="B6:B7"/>
    <mergeCell ref="C6:E6"/>
    <mergeCell ref="F6:I6"/>
    <mergeCell ref="J6:L6"/>
  </mergeCells>
  <printOptions horizontalCentered="1"/>
  <pageMargins left="0.7" right="0.2" top="0.23" bottom="0.2" header="0.2" footer="0.2"/>
  <pageSetup horizontalDpi="600" verticalDpi="600" orientation="landscape" paperSize="9" scale="85" r:id="rId1"/>
  <headerFooter>
    <oddFooter>&amp;C43</oddFooter>
  </headerFooter>
</worksheet>
</file>

<file path=xl/worksheets/sheet44.xml><?xml version="1.0" encoding="utf-8"?>
<worksheet xmlns="http://schemas.openxmlformats.org/spreadsheetml/2006/main" xmlns:r="http://schemas.openxmlformats.org/officeDocument/2006/relationships">
  <sheetPr>
    <tabColor rgb="FF00B050"/>
    <pageSetUpPr fitToPage="1"/>
  </sheetPr>
  <dimension ref="A1:K24"/>
  <sheetViews>
    <sheetView view="pageBreakPreview" zoomScale="80" zoomScaleSheetLayoutView="80" zoomScalePageLayoutView="0" workbookViewId="0" topLeftCell="A1">
      <selection activeCell="A4" sqref="A4:K4"/>
    </sheetView>
  </sheetViews>
  <sheetFormatPr defaultColWidth="9.140625" defaultRowHeight="12.75"/>
  <cols>
    <col min="1" max="1" width="7.7109375" style="126" customWidth="1"/>
    <col min="2" max="2" width="18.421875" style="126" customWidth="1"/>
    <col min="3" max="3" width="13.8515625" style="126" customWidth="1"/>
    <col min="4" max="4" width="11.28125" style="126" customWidth="1"/>
    <col min="5" max="6" width="12.140625" style="126" customWidth="1"/>
    <col min="7" max="7" width="12.00390625" style="126" customWidth="1"/>
    <col min="8" max="8" width="11.57421875" style="126" customWidth="1"/>
    <col min="9" max="9" width="16.421875" style="126" customWidth="1"/>
    <col min="10" max="10" width="13.7109375" style="126" customWidth="1"/>
    <col min="11" max="11" width="11.8515625" style="126" customWidth="1"/>
    <col min="12" max="16384" width="9.140625" style="126" customWidth="1"/>
  </cols>
  <sheetData>
    <row r="1" spans="1:11" ht="18">
      <c r="A1" s="1409" t="s">
        <v>967</v>
      </c>
      <c r="B1" s="1409"/>
      <c r="C1" s="1409"/>
      <c r="D1" s="1409"/>
      <c r="E1" s="1409"/>
      <c r="F1" s="1409"/>
      <c r="G1" s="1409"/>
      <c r="H1" s="1409"/>
      <c r="I1" s="1409"/>
      <c r="J1" s="1066" t="s">
        <v>452</v>
      </c>
      <c r="K1" s="934"/>
    </row>
    <row r="2" spans="1:11" ht="21">
      <c r="A2" s="1410" t="s">
        <v>636</v>
      </c>
      <c r="B2" s="1410"/>
      <c r="C2" s="1410"/>
      <c r="D2" s="1410"/>
      <c r="E2" s="1410"/>
      <c r="F2" s="1410"/>
      <c r="G2" s="1410"/>
      <c r="H2" s="1410"/>
      <c r="I2" s="1410"/>
      <c r="J2" s="1410"/>
      <c r="K2" s="1410"/>
    </row>
    <row r="3" spans="1:11" ht="15">
      <c r="A3" s="1033"/>
      <c r="B3" s="1033"/>
      <c r="C3" s="1033"/>
      <c r="D3" s="1033"/>
      <c r="E3" s="1033"/>
      <c r="F3" s="1033"/>
      <c r="G3" s="1033"/>
      <c r="H3" s="1033"/>
      <c r="I3" s="934"/>
      <c r="J3" s="934"/>
      <c r="K3" s="934"/>
    </row>
    <row r="4" spans="1:11" ht="18">
      <c r="A4" s="1409" t="s">
        <v>451</v>
      </c>
      <c r="B4" s="1409"/>
      <c r="C4" s="1409"/>
      <c r="D4" s="1409"/>
      <c r="E4" s="1409"/>
      <c r="F4" s="1409"/>
      <c r="G4" s="1409"/>
      <c r="H4" s="1409"/>
      <c r="I4" s="1409"/>
      <c r="J4" s="1409"/>
      <c r="K4" s="1409"/>
    </row>
    <row r="5" spans="1:11" ht="18.75" customHeight="1">
      <c r="A5" s="164" t="s">
        <v>866</v>
      </c>
      <c r="B5" s="164"/>
      <c r="C5" s="164"/>
      <c r="D5" s="164"/>
      <c r="E5" s="164"/>
      <c r="F5" s="164"/>
      <c r="H5" s="164"/>
      <c r="I5" s="1684" t="s">
        <v>1031</v>
      </c>
      <c r="J5" s="1684"/>
      <c r="K5" s="1684"/>
    </row>
    <row r="6" spans="1:11" ht="28.5" customHeight="1">
      <c r="A6" s="1680" t="s">
        <v>2</v>
      </c>
      <c r="B6" s="1680" t="s">
        <v>27</v>
      </c>
      <c r="C6" s="1369" t="s">
        <v>413</v>
      </c>
      <c r="D6" s="1369"/>
      <c r="E6" s="1369"/>
      <c r="F6" s="1369" t="s">
        <v>416</v>
      </c>
      <c r="G6" s="1369"/>
      <c r="H6" s="1369"/>
      <c r="I6" s="1369" t="s">
        <v>573</v>
      </c>
      <c r="J6" s="1369" t="s">
        <v>572</v>
      </c>
      <c r="K6" s="1369" t="s">
        <v>67</v>
      </c>
    </row>
    <row r="7" spans="1:11" ht="52.5" customHeight="1">
      <c r="A7" s="1680"/>
      <c r="B7" s="1680"/>
      <c r="C7" s="935" t="s">
        <v>412</v>
      </c>
      <c r="D7" s="935" t="s">
        <v>414</v>
      </c>
      <c r="E7" s="935" t="s">
        <v>415</v>
      </c>
      <c r="F7" s="935" t="s">
        <v>412</v>
      </c>
      <c r="G7" s="935" t="s">
        <v>414</v>
      </c>
      <c r="H7" s="935" t="s">
        <v>415</v>
      </c>
      <c r="I7" s="1369"/>
      <c r="J7" s="1369"/>
      <c r="K7" s="1369"/>
    </row>
    <row r="8" spans="1:11" ht="15">
      <c r="A8" s="763">
        <v>1</v>
      </c>
      <c r="B8" s="763">
        <v>2</v>
      </c>
      <c r="C8" s="763">
        <v>3</v>
      </c>
      <c r="D8" s="763">
        <v>4</v>
      </c>
      <c r="E8" s="763">
        <v>5</v>
      </c>
      <c r="F8" s="763">
        <v>6</v>
      </c>
      <c r="G8" s="763">
        <v>7</v>
      </c>
      <c r="H8" s="763">
        <v>8</v>
      </c>
      <c r="I8" s="763">
        <v>9</v>
      </c>
      <c r="J8" s="763">
        <v>10</v>
      </c>
      <c r="K8" s="763">
        <v>11</v>
      </c>
    </row>
    <row r="9" spans="1:11" s="288" customFormat="1" ht="21" customHeight="1">
      <c r="A9" s="293">
        <v>1</v>
      </c>
      <c r="B9" s="226" t="s">
        <v>766</v>
      </c>
      <c r="C9" s="764" t="s">
        <v>7</v>
      </c>
      <c r="D9" s="764" t="s">
        <v>7</v>
      </c>
      <c r="E9" s="764" t="s">
        <v>7</v>
      </c>
      <c r="F9" s="764" t="s">
        <v>7</v>
      </c>
      <c r="G9" s="764" t="s">
        <v>7</v>
      </c>
      <c r="H9" s="764" t="s">
        <v>7</v>
      </c>
      <c r="I9" s="764" t="s">
        <v>7</v>
      </c>
      <c r="J9" s="764" t="s">
        <v>7</v>
      </c>
      <c r="K9" s="764" t="s">
        <v>7</v>
      </c>
    </row>
    <row r="10" spans="1:11" s="288" customFormat="1" ht="21" customHeight="1">
      <c r="A10" s="293">
        <v>2</v>
      </c>
      <c r="B10" s="226" t="s">
        <v>767</v>
      </c>
      <c r="C10" s="764" t="s">
        <v>7</v>
      </c>
      <c r="D10" s="764" t="s">
        <v>7</v>
      </c>
      <c r="E10" s="764" t="s">
        <v>7</v>
      </c>
      <c r="F10" s="764" t="s">
        <v>7</v>
      </c>
      <c r="G10" s="764" t="s">
        <v>7</v>
      </c>
      <c r="H10" s="764" t="s">
        <v>7</v>
      </c>
      <c r="I10" s="764" t="s">
        <v>7</v>
      </c>
      <c r="J10" s="764" t="s">
        <v>7</v>
      </c>
      <c r="K10" s="764" t="s">
        <v>7</v>
      </c>
    </row>
    <row r="11" spans="1:11" s="288" customFormat="1" ht="21" customHeight="1">
      <c r="A11" s="293">
        <v>3</v>
      </c>
      <c r="B11" s="226" t="s">
        <v>768</v>
      </c>
      <c r="C11" s="764" t="s">
        <v>7</v>
      </c>
      <c r="D11" s="764" t="s">
        <v>7</v>
      </c>
      <c r="E11" s="764" t="s">
        <v>7</v>
      </c>
      <c r="F11" s="764" t="s">
        <v>7</v>
      </c>
      <c r="G11" s="764" t="s">
        <v>7</v>
      </c>
      <c r="H11" s="764" t="s">
        <v>7</v>
      </c>
      <c r="I11" s="764" t="s">
        <v>7</v>
      </c>
      <c r="J11" s="293" t="s">
        <v>7</v>
      </c>
      <c r="K11" s="764" t="s">
        <v>7</v>
      </c>
    </row>
    <row r="12" spans="1:11" s="288" customFormat="1" ht="21" customHeight="1">
      <c r="A12" s="293">
        <v>4</v>
      </c>
      <c r="B12" s="226" t="s">
        <v>769</v>
      </c>
      <c r="C12" s="764" t="s">
        <v>7</v>
      </c>
      <c r="D12" s="764" t="s">
        <v>7</v>
      </c>
      <c r="E12" s="764" t="s">
        <v>7</v>
      </c>
      <c r="F12" s="764" t="s">
        <v>7</v>
      </c>
      <c r="G12" s="764" t="s">
        <v>7</v>
      </c>
      <c r="H12" s="764" t="s">
        <v>7</v>
      </c>
      <c r="I12" s="764" t="s">
        <v>7</v>
      </c>
      <c r="J12" s="764" t="s">
        <v>7</v>
      </c>
      <c r="K12" s="764" t="s">
        <v>7</v>
      </c>
    </row>
    <row r="13" spans="1:11" s="288" customFormat="1" ht="21" customHeight="1">
      <c r="A13" s="293">
        <v>5</v>
      </c>
      <c r="B13" s="226" t="s">
        <v>770</v>
      </c>
      <c r="C13" s="764" t="s">
        <v>7</v>
      </c>
      <c r="D13" s="764" t="s">
        <v>7</v>
      </c>
      <c r="E13" s="764" t="s">
        <v>7</v>
      </c>
      <c r="F13" s="764" t="s">
        <v>7</v>
      </c>
      <c r="G13" s="764" t="s">
        <v>7</v>
      </c>
      <c r="H13" s="764" t="s">
        <v>7</v>
      </c>
      <c r="I13" s="764" t="s">
        <v>7</v>
      </c>
      <c r="J13" s="764" t="s">
        <v>7</v>
      </c>
      <c r="K13" s="764" t="s">
        <v>7</v>
      </c>
    </row>
    <row r="14" spans="1:11" s="288" customFormat="1" ht="21" customHeight="1">
      <c r="A14" s="293">
        <v>6</v>
      </c>
      <c r="B14" s="226" t="s">
        <v>771</v>
      </c>
      <c r="C14" s="764" t="s">
        <v>7</v>
      </c>
      <c r="D14" s="764" t="s">
        <v>7</v>
      </c>
      <c r="E14" s="764" t="s">
        <v>7</v>
      </c>
      <c r="F14" s="764" t="s">
        <v>7</v>
      </c>
      <c r="G14" s="764" t="s">
        <v>7</v>
      </c>
      <c r="H14" s="764" t="s">
        <v>7</v>
      </c>
      <c r="I14" s="764" t="s">
        <v>7</v>
      </c>
      <c r="J14" s="764" t="s">
        <v>7</v>
      </c>
      <c r="K14" s="764" t="s">
        <v>7</v>
      </c>
    </row>
    <row r="15" spans="1:11" s="288" customFormat="1" ht="21" customHeight="1">
      <c r="A15" s="293">
        <v>7</v>
      </c>
      <c r="B15" s="226" t="s">
        <v>772</v>
      </c>
      <c r="C15" s="764" t="s">
        <v>7</v>
      </c>
      <c r="D15" s="764" t="s">
        <v>7</v>
      </c>
      <c r="E15" s="764" t="s">
        <v>7</v>
      </c>
      <c r="F15" s="764" t="s">
        <v>7</v>
      </c>
      <c r="G15" s="764" t="s">
        <v>7</v>
      </c>
      <c r="H15" s="764" t="s">
        <v>7</v>
      </c>
      <c r="I15" s="764" t="s">
        <v>7</v>
      </c>
      <c r="J15" s="764" t="s">
        <v>7</v>
      </c>
      <c r="K15" s="764" t="s">
        <v>7</v>
      </c>
    </row>
    <row r="16" spans="1:11" s="288" customFormat="1" ht="21" customHeight="1">
      <c r="A16" s="293">
        <v>8</v>
      </c>
      <c r="B16" s="226" t="s">
        <v>773</v>
      </c>
      <c r="C16" s="764" t="s">
        <v>7</v>
      </c>
      <c r="D16" s="764" t="s">
        <v>7</v>
      </c>
      <c r="E16" s="764" t="s">
        <v>7</v>
      </c>
      <c r="F16" s="764" t="s">
        <v>7</v>
      </c>
      <c r="G16" s="764" t="s">
        <v>7</v>
      </c>
      <c r="H16" s="764" t="s">
        <v>7</v>
      </c>
      <c r="I16" s="764" t="s">
        <v>7</v>
      </c>
      <c r="J16" s="764" t="s">
        <v>7</v>
      </c>
      <c r="K16" s="764" t="s">
        <v>7</v>
      </c>
    </row>
    <row r="17" spans="1:11" s="288" customFormat="1" ht="21" customHeight="1">
      <c r="A17" s="293">
        <v>9</v>
      </c>
      <c r="B17" s="226" t="s">
        <v>774</v>
      </c>
      <c r="C17" s="764" t="s">
        <v>7</v>
      </c>
      <c r="D17" s="764" t="s">
        <v>7</v>
      </c>
      <c r="E17" s="764" t="s">
        <v>7</v>
      </c>
      <c r="F17" s="764" t="s">
        <v>7</v>
      </c>
      <c r="G17" s="764" t="s">
        <v>7</v>
      </c>
      <c r="H17" s="764" t="s">
        <v>7</v>
      </c>
      <c r="I17" s="764" t="s">
        <v>7</v>
      </c>
      <c r="J17" s="764" t="s">
        <v>7</v>
      </c>
      <c r="K17" s="764" t="s">
        <v>7</v>
      </c>
    </row>
    <row r="18" spans="1:11" s="288" customFormat="1" ht="21" customHeight="1">
      <c r="A18" s="293">
        <v>10</v>
      </c>
      <c r="B18" s="226" t="s">
        <v>775</v>
      </c>
      <c r="C18" s="764" t="s">
        <v>7</v>
      </c>
      <c r="D18" s="764" t="s">
        <v>7</v>
      </c>
      <c r="E18" s="764" t="s">
        <v>7</v>
      </c>
      <c r="F18" s="764" t="s">
        <v>7</v>
      </c>
      <c r="G18" s="764" t="s">
        <v>7</v>
      </c>
      <c r="H18" s="764" t="s">
        <v>7</v>
      </c>
      <c r="I18" s="764" t="s">
        <v>7</v>
      </c>
      <c r="J18" s="764" t="s">
        <v>7</v>
      </c>
      <c r="K18" s="764" t="s">
        <v>7</v>
      </c>
    </row>
    <row r="19" spans="1:11" s="288" customFormat="1" ht="21" customHeight="1">
      <c r="A19" s="293">
        <v>11</v>
      </c>
      <c r="B19" s="226" t="s">
        <v>776</v>
      </c>
      <c r="C19" s="764" t="s">
        <v>7</v>
      </c>
      <c r="D19" s="764" t="s">
        <v>7</v>
      </c>
      <c r="E19" s="764" t="s">
        <v>7</v>
      </c>
      <c r="F19" s="764" t="s">
        <v>7</v>
      </c>
      <c r="G19" s="764" t="s">
        <v>7</v>
      </c>
      <c r="H19" s="764" t="s">
        <v>7</v>
      </c>
      <c r="I19" s="764" t="s">
        <v>7</v>
      </c>
      <c r="J19" s="764" t="s">
        <v>7</v>
      </c>
      <c r="K19" s="764" t="s">
        <v>7</v>
      </c>
    </row>
    <row r="20" spans="1:11" s="288" customFormat="1" ht="21" customHeight="1">
      <c r="A20" s="293">
        <v>12</v>
      </c>
      <c r="B20" s="226" t="s">
        <v>777</v>
      </c>
      <c r="C20" s="764" t="s">
        <v>7</v>
      </c>
      <c r="D20" s="764" t="s">
        <v>7</v>
      </c>
      <c r="E20" s="764" t="s">
        <v>7</v>
      </c>
      <c r="F20" s="764" t="s">
        <v>7</v>
      </c>
      <c r="G20" s="764" t="s">
        <v>7</v>
      </c>
      <c r="H20" s="764" t="s">
        <v>7</v>
      </c>
      <c r="I20" s="764" t="s">
        <v>7</v>
      </c>
      <c r="J20" s="764" t="s">
        <v>7</v>
      </c>
      <c r="K20" s="764" t="s">
        <v>7</v>
      </c>
    </row>
    <row r="21" spans="1:11" s="288" customFormat="1" ht="21" customHeight="1">
      <c r="A21" s="293">
        <v>13</v>
      </c>
      <c r="B21" s="226" t="s">
        <v>778</v>
      </c>
      <c r="C21" s="764" t="s">
        <v>7</v>
      </c>
      <c r="D21" s="764" t="s">
        <v>7</v>
      </c>
      <c r="E21" s="764" t="s">
        <v>7</v>
      </c>
      <c r="F21" s="764" t="s">
        <v>7</v>
      </c>
      <c r="G21" s="764" t="s">
        <v>7</v>
      </c>
      <c r="H21" s="764" t="s">
        <v>7</v>
      </c>
      <c r="I21" s="764" t="s">
        <v>7</v>
      </c>
      <c r="J21" s="764" t="s">
        <v>7</v>
      </c>
      <c r="K21" s="764" t="s">
        <v>7</v>
      </c>
    </row>
    <row r="22" spans="1:11" s="289" customFormat="1" ht="21" customHeight="1">
      <c r="A22" s="1545" t="s">
        <v>779</v>
      </c>
      <c r="B22" s="1545"/>
      <c r="C22" s="1067" t="s">
        <v>7</v>
      </c>
      <c r="D22" s="1067" t="s">
        <v>7</v>
      </c>
      <c r="E22" s="1067" t="s">
        <v>7</v>
      </c>
      <c r="F22" s="1067" t="s">
        <v>7</v>
      </c>
      <c r="G22" s="1067" t="s">
        <v>7</v>
      </c>
      <c r="H22" s="1067" t="s">
        <v>7</v>
      </c>
      <c r="I22" s="1067" t="s">
        <v>7</v>
      </c>
      <c r="J22" s="1067" t="s">
        <v>7</v>
      </c>
      <c r="K22" s="1067" t="s">
        <v>7</v>
      </c>
    </row>
    <row r="23" spans="1:8" s="288" customFormat="1" ht="15.75" customHeight="1">
      <c r="A23" s="289"/>
      <c r="B23" s="289"/>
      <c r="C23" s="289"/>
      <c r="D23" s="289"/>
      <c r="E23" s="289"/>
      <c r="F23" s="289"/>
      <c r="G23" s="289"/>
      <c r="H23" s="289"/>
    </row>
    <row r="24" spans="1:11" s="288" customFormat="1" ht="60" customHeight="1">
      <c r="A24" s="1560" t="s">
        <v>786</v>
      </c>
      <c r="B24" s="1560"/>
      <c r="C24" s="295"/>
      <c r="D24" s="296"/>
      <c r="E24" s="296"/>
      <c r="I24" s="1603" t="s">
        <v>741</v>
      </c>
      <c r="J24" s="1603"/>
      <c r="K24" s="1603"/>
    </row>
  </sheetData>
  <sheetProtection/>
  <mergeCells count="14">
    <mergeCell ref="A24:B24"/>
    <mergeCell ref="I24:K24"/>
    <mergeCell ref="A1:I1"/>
    <mergeCell ref="A2:K2"/>
    <mergeCell ref="A4:K4"/>
    <mergeCell ref="I5:K5"/>
    <mergeCell ref="A6:A7"/>
    <mergeCell ref="B6:B7"/>
    <mergeCell ref="C6:E6"/>
    <mergeCell ref="F6:H6"/>
    <mergeCell ref="I6:I7"/>
    <mergeCell ref="J6:J7"/>
    <mergeCell ref="K6:K7"/>
    <mergeCell ref="A22:B22"/>
  </mergeCells>
  <printOptions horizontalCentered="1"/>
  <pageMargins left="0.7" right="0.2" top="0.2" bottom="0.2" header="0.2" footer="0.2"/>
  <pageSetup fitToHeight="1" fitToWidth="1" horizontalDpi="600" verticalDpi="600" orientation="landscape" paperSize="9" scale="99" r:id="rId1"/>
  <headerFooter>
    <oddFooter>&amp;C44</oddFooter>
  </headerFooter>
</worksheet>
</file>

<file path=xl/worksheets/sheet45.xml><?xml version="1.0" encoding="utf-8"?>
<worksheet xmlns="http://schemas.openxmlformats.org/spreadsheetml/2006/main" xmlns:r="http://schemas.openxmlformats.org/officeDocument/2006/relationships">
  <sheetPr>
    <tabColor rgb="FF00B050"/>
  </sheetPr>
  <dimension ref="A1:L27"/>
  <sheetViews>
    <sheetView view="pageBreakPreview" zoomScale="73" zoomScaleNormal="85" zoomScaleSheetLayoutView="73" zoomScalePageLayoutView="0" workbookViewId="0" topLeftCell="A6">
      <selection activeCell="F4" sqref="F4"/>
    </sheetView>
  </sheetViews>
  <sheetFormatPr defaultColWidth="9.140625" defaultRowHeight="12.75"/>
  <cols>
    <col min="1" max="1" width="7.421875" style="126" customWidth="1"/>
    <col min="2" max="2" width="17.00390625" style="126" customWidth="1"/>
    <col min="3" max="3" width="12.57421875" style="126" customWidth="1"/>
    <col min="4" max="4" width="11.28125" style="126" customWidth="1"/>
    <col min="5" max="5" width="9.7109375" style="126" customWidth="1"/>
    <col min="6" max="6" width="17.00390625" style="126" customWidth="1"/>
    <col min="7" max="7" width="11.8515625" style="126" customWidth="1"/>
    <col min="8" max="8" width="14.7109375" style="126" customWidth="1"/>
    <col min="9" max="9" width="12.7109375" style="126" customWidth="1"/>
    <col min="10" max="10" width="14.140625" style="126" customWidth="1"/>
    <col min="11" max="11" width="10.421875" style="126" customWidth="1"/>
    <col min="12" max="12" width="13.00390625" style="126" customWidth="1"/>
    <col min="13" max="16384" width="9.140625" style="126" customWidth="1"/>
  </cols>
  <sheetData>
    <row r="1" spans="1:12" ht="15">
      <c r="A1" s="125"/>
      <c r="B1" s="3"/>
      <c r="C1" s="3"/>
      <c r="D1" s="3"/>
      <c r="E1" s="3"/>
      <c r="F1" s="3"/>
      <c r="G1" s="3"/>
      <c r="H1" s="3"/>
      <c r="K1" s="1375" t="s">
        <v>75</v>
      </c>
      <c r="L1" s="1375"/>
    </row>
    <row r="2" spans="1:12" ht="15.75">
      <c r="A2" s="1689" t="s">
        <v>968</v>
      </c>
      <c r="B2" s="1689"/>
      <c r="C2" s="1689"/>
      <c r="D2" s="1689"/>
      <c r="E2" s="1689"/>
      <c r="F2" s="1689"/>
      <c r="G2" s="1689"/>
      <c r="H2" s="1689"/>
      <c r="I2" s="977"/>
      <c r="J2" s="977"/>
      <c r="K2" s="977"/>
      <c r="L2" s="977"/>
    </row>
    <row r="3" spans="1:12" ht="20.25">
      <c r="A3" s="1690" t="s">
        <v>636</v>
      </c>
      <c r="B3" s="1690"/>
      <c r="C3" s="1690"/>
      <c r="D3" s="1690"/>
      <c r="E3" s="1690"/>
      <c r="F3" s="1690"/>
      <c r="G3" s="1690"/>
      <c r="H3" s="1690"/>
      <c r="I3" s="1690"/>
      <c r="J3" s="1690"/>
      <c r="K3" s="1690"/>
      <c r="L3" s="977"/>
    </row>
    <row r="4" spans="1:12" ht="12.75">
      <c r="A4" s="977"/>
      <c r="B4" s="977"/>
      <c r="C4" s="977"/>
      <c r="D4" s="977"/>
      <c r="E4" s="977"/>
      <c r="F4" s="977"/>
      <c r="G4" s="977"/>
      <c r="H4" s="977"/>
      <c r="I4" s="977"/>
      <c r="J4" s="977"/>
      <c r="K4" s="977"/>
      <c r="L4" s="977"/>
    </row>
    <row r="5" spans="1:12" ht="15.75">
      <c r="A5" s="1691" t="s">
        <v>707</v>
      </c>
      <c r="B5" s="1691"/>
      <c r="C5" s="1691"/>
      <c r="D5" s="1691"/>
      <c r="E5" s="1691"/>
      <c r="F5" s="1691"/>
      <c r="G5" s="1691"/>
      <c r="H5" s="1691"/>
      <c r="I5" s="1691"/>
      <c r="J5" s="1691"/>
      <c r="K5" s="1691"/>
      <c r="L5" s="1691"/>
    </row>
    <row r="6" spans="1:12" ht="12.75">
      <c r="A6" s="3"/>
      <c r="B6" s="3"/>
      <c r="C6" s="3"/>
      <c r="D6" s="3"/>
      <c r="E6" s="3"/>
      <c r="F6" s="3"/>
      <c r="G6" s="3"/>
      <c r="H6" s="3"/>
      <c r="I6" s="3"/>
      <c r="J6" s="3"/>
      <c r="K6" s="3"/>
      <c r="L6" s="3"/>
    </row>
    <row r="7" spans="1:12" ht="18">
      <c r="A7" s="718" t="s">
        <v>866</v>
      </c>
      <c r="B7" s="4"/>
      <c r="C7" s="3"/>
      <c r="D7" s="3"/>
      <c r="E7" s="3"/>
      <c r="F7" s="3"/>
      <c r="G7" s="3"/>
      <c r="H7" s="3"/>
      <c r="I7" s="127"/>
      <c r="J7" s="804" t="s">
        <v>1024</v>
      </c>
      <c r="L7" s="3"/>
    </row>
    <row r="8" spans="1:12" s="239" customFormat="1" ht="48.75" customHeight="1">
      <c r="A8" s="1685" t="s">
        <v>849</v>
      </c>
      <c r="B8" s="1685" t="s">
        <v>180</v>
      </c>
      <c r="C8" s="1649" t="s">
        <v>420</v>
      </c>
      <c r="D8" s="1649" t="s">
        <v>421</v>
      </c>
      <c r="E8" s="1649" t="s">
        <v>422</v>
      </c>
      <c r="F8" s="1649"/>
      <c r="G8" s="1649" t="s">
        <v>385</v>
      </c>
      <c r="H8" s="1649"/>
      <c r="I8" s="1649" t="s">
        <v>190</v>
      </c>
      <c r="J8" s="1649"/>
      <c r="K8" s="1685" t="s">
        <v>191</v>
      </c>
      <c r="L8" s="1685"/>
    </row>
    <row r="9" spans="1:12" s="239" customFormat="1" ht="40.5">
      <c r="A9" s="1692"/>
      <c r="B9" s="1692"/>
      <c r="C9" s="1649"/>
      <c r="D9" s="1649"/>
      <c r="E9" s="1003" t="s">
        <v>179</v>
      </c>
      <c r="F9" s="1003" t="s">
        <v>162</v>
      </c>
      <c r="G9" s="1003" t="s">
        <v>179</v>
      </c>
      <c r="H9" s="1003" t="s">
        <v>162</v>
      </c>
      <c r="I9" s="1003" t="s">
        <v>179</v>
      </c>
      <c r="J9" s="1003" t="s">
        <v>162</v>
      </c>
      <c r="K9" s="1003" t="s">
        <v>179</v>
      </c>
      <c r="L9" s="1003" t="s">
        <v>162</v>
      </c>
    </row>
    <row r="10" spans="1:12" s="765" customFormat="1" ht="15">
      <c r="A10" s="716">
        <v>1</v>
      </c>
      <c r="B10" s="716">
        <v>2</v>
      </c>
      <c r="C10" s="716">
        <v>3</v>
      </c>
      <c r="D10" s="716">
        <v>4</v>
      </c>
      <c r="E10" s="716">
        <v>5</v>
      </c>
      <c r="F10" s="716">
        <v>6</v>
      </c>
      <c r="G10" s="716">
        <v>7</v>
      </c>
      <c r="H10" s="716">
        <v>8</v>
      </c>
      <c r="I10" s="716">
        <v>9</v>
      </c>
      <c r="J10" s="716">
        <v>10</v>
      </c>
      <c r="K10" s="716">
        <v>11</v>
      </c>
      <c r="L10" s="716">
        <v>12</v>
      </c>
    </row>
    <row r="11" spans="1:12" s="880" customFormat="1" ht="21.75" customHeight="1">
      <c r="A11" s="225">
        <v>1</v>
      </c>
      <c r="B11" s="226" t="s">
        <v>766</v>
      </c>
      <c r="C11" s="766">
        <v>3190</v>
      </c>
      <c r="D11" s="766">
        <v>173909</v>
      </c>
      <c r="E11" s="767">
        <v>3190</v>
      </c>
      <c r="F11" s="766">
        <v>118762</v>
      </c>
      <c r="G11" s="766">
        <v>3190</v>
      </c>
      <c r="H11" s="766">
        <v>99762</v>
      </c>
      <c r="I11" s="766">
        <v>3190</v>
      </c>
      <c r="J11" s="766">
        <v>88362</v>
      </c>
      <c r="K11" s="767">
        <v>1765</v>
      </c>
      <c r="L11" s="767">
        <v>11624</v>
      </c>
    </row>
    <row r="12" spans="1:12" s="768" customFormat="1" ht="21.75" customHeight="1">
      <c r="A12" s="225">
        <v>2</v>
      </c>
      <c r="B12" s="226" t="s">
        <v>767</v>
      </c>
      <c r="C12" s="766">
        <v>2701</v>
      </c>
      <c r="D12" s="766">
        <v>140807</v>
      </c>
      <c r="E12" s="767">
        <v>2701</v>
      </c>
      <c r="F12" s="766">
        <v>140807</v>
      </c>
      <c r="G12" s="766">
        <v>2701</v>
      </c>
      <c r="H12" s="766">
        <v>140807</v>
      </c>
      <c r="I12" s="766">
        <v>2701</v>
      </c>
      <c r="J12" s="766">
        <v>140807</v>
      </c>
      <c r="K12" s="767">
        <v>0</v>
      </c>
      <c r="L12" s="767">
        <v>0</v>
      </c>
    </row>
    <row r="13" spans="1:12" s="880" customFormat="1" ht="21.75" customHeight="1">
      <c r="A13" s="225">
        <v>3</v>
      </c>
      <c r="B13" s="226" t="s">
        <v>768</v>
      </c>
      <c r="C13" s="766">
        <v>3869</v>
      </c>
      <c r="D13" s="766">
        <v>208354</v>
      </c>
      <c r="E13" s="767">
        <v>3869</v>
      </c>
      <c r="F13" s="766">
        <v>208354</v>
      </c>
      <c r="G13" s="766">
        <v>3869</v>
      </c>
      <c r="H13" s="766">
        <v>208354</v>
      </c>
      <c r="I13" s="766">
        <v>3869</v>
      </c>
      <c r="J13" s="766">
        <v>208354</v>
      </c>
      <c r="K13" s="767">
        <v>2807</v>
      </c>
      <c r="L13" s="767">
        <v>4598</v>
      </c>
    </row>
    <row r="14" spans="1:12" s="768" customFormat="1" ht="21.75" customHeight="1">
      <c r="A14" s="225">
        <v>4</v>
      </c>
      <c r="B14" s="230" t="s">
        <v>769</v>
      </c>
      <c r="C14" s="766">
        <v>4268</v>
      </c>
      <c r="D14" s="766">
        <v>303059</v>
      </c>
      <c r="E14" s="767">
        <v>3796</v>
      </c>
      <c r="F14" s="766">
        <v>289286</v>
      </c>
      <c r="G14" s="766">
        <v>3858</v>
      </c>
      <c r="H14" s="766">
        <v>276870</v>
      </c>
      <c r="I14" s="766">
        <v>4021</v>
      </c>
      <c r="J14" s="766">
        <v>312199</v>
      </c>
      <c r="K14" s="767">
        <v>2474</v>
      </c>
      <c r="L14" s="767">
        <v>47138</v>
      </c>
    </row>
    <row r="15" spans="1:12" s="768" customFormat="1" ht="21.75" customHeight="1">
      <c r="A15" s="225">
        <v>5</v>
      </c>
      <c r="B15" s="226" t="s">
        <v>770</v>
      </c>
      <c r="C15" s="766">
        <v>3239</v>
      </c>
      <c r="D15" s="766">
        <v>198419</v>
      </c>
      <c r="E15" s="767">
        <v>3239</v>
      </c>
      <c r="F15" s="766">
        <v>292338</v>
      </c>
      <c r="G15" s="766">
        <v>3239</v>
      </c>
      <c r="H15" s="766">
        <v>292338</v>
      </c>
      <c r="I15" s="766">
        <v>3239</v>
      </c>
      <c r="J15" s="766">
        <v>292338</v>
      </c>
      <c r="K15" s="767">
        <v>0</v>
      </c>
      <c r="L15" s="767">
        <v>0</v>
      </c>
    </row>
    <row r="16" spans="1:12" s="768" customFormat="1" ht="21.75" customHeight="1">
      <c r="A16" s="225">
        <v>6</v>
      </c>
      <c r="B16" s="226" t="s">
        <v>771</v>
      </c>
      <c r="C16" s="766">
        <v>3097</v>
      </c>
      <c r="D16" s="766">
        <v>200881</v>
      </c>
      <c r="E16" s="767">
        <v>3096</v>
      </c>
      <c r="F16" s="766">
        <v>200872</v>
      </c>
      <c r="G16" s="766">
        <v>3096</v>
      </c>
      <c r="H16" s="766">
        <v>200872</v>
      </c>
      <c r="I16" s="766">
        <v>3096</v>
      </c>
      <c r="J16" s="766">
        <v>193678</v>
      </c>
      <c r="K16" s="767">
        <v>0</v>
      </c>
      <c r="L16" s="767">
        <v>0</v>
      </c>
    </row>
    <row r="17" spans="1:12" s="768" customFormat="1" ht="21.75" customHeight="1">
      <c r="A17" s="225">
        <v>7</v>
      </c>
      <c r="B17" s="226" t="s">
        <v>772</v>
      </c>
      <c r="C17" s="766">
        <v>3548</v>
      </c>
      <c r="D17" s="766">
        <v>286326</v>
      </c>
      <c r="E17" s="767">
        <v>3548</v>
      </c>
      <c r="F17" s="766">
        <v>233109</v>
      </c>
      <c r="G17" s="766">
        <v>3548</v>
      </c>
      <c r="H17" s="766">
        <v>232089</v>
      </c>
      <c r="I17" s="766">
        <v>3548</v>
      </c>
      <c r="J17" s="766">
        <v>232453</v>
      </c>
      <c r="K17" s="767">
        <v>1548</v>
      </c>
      <c r="L17" s="767">
        <v>8524</v>
      </c>
    </row>
    <row r="18" spans="1:12" s="880" customFormat="1" ht="21.75" customHeight="1">
      <c r="A18" s="275">
        <v>8</v>
      </c>
      <c r="B18" s="226" t="s">
        <v>773</v>
      </c>
      <c r="C18" s="889">
        <v>3418</v>
      </c>
      <c r="D18" s="889">
        <v>231281</v>
      </c>
      <c r="E18" s="889">
        <v>3418</v>
      </c>
      <c r="F18" s="889">
        <v>231281</v>
      </c>
      <c r="G18" s="889">
        <v>3418</v>
      </c>
      <c r="H18" s="889">
        <v>231281</v>
      </c>
      <c r="I18" s="889">
        <v>3418</v>
      </c>
      <c r="J18" s="889">
        <v>231281</v>
      </c>
      <c r="K18" s="767">
        <v>0</v>
      </c>
      <c r="L18" s="767">
        <v>0</v>
      </c>
    </row>
    <row r="19" spans="1:12" s="768" customFormat="1" ht="21.75" customHeight="1">
      <c r="A19" s="225">
        <v>9</v>
      </c>
      <c r="B19" s="230" t="s">
        <v>774</v>
      </c>
      <c r="C19" s="766">
        <v>3412</v>
      </c>
      <c r="D19" s="766">
        <v>177705</v>
      </c>
      <c r="E19" s="767">
        <v>3412</v>
      </c>
      <c r="F19" s="766">
        <v>177798</v>
      </c>
      <c r="G19" s="766">
        <v>3071</v>
      </c>
      <c r="H19" s="766">
        <v>163574</v>
      </c>
      <c r="I19" s="766">
        <v>3412</v>
      </c>
      <c r="J19" s="766">
        <v>177798</v>
      </c>
      <c r="K19" s="767">
        <v>0</v>
      </c>
      <c r="L19" s="767">
        <v>0</v>
      </c>
    </row>
    <row r="20" spans="1:12" s="768" customFormat="1" ht="21.75" customHeight="1">
      <c r="A20" s="225">
        <v>10</v>
      </c>
      <c r="B20" s="230" t="s">
        <v>775</v>
      </c>
      <c r="C20" s="766">
        <v>4803</v>
      </c>
      <c r="D20" s="766">
        <v>261639</v>
      </c>
      <c r="E20" s="767">
        <v>4803</v>
      </c>
      <c r="F20" s="766">
        <v>261639</v>
      </c>
      <c r="G20" s="766">
        <v>4803</v>
      </c>
      <c r="H20" s="766">
        <v>261639</v>
      </c>
      <c r="I20" s="766">
        <v>4803</v>
      </c>
      <c r="J20" s="766">
        <v>261639</v>
      </c>
      <c r="K20" s="767">
        <v>186</v>
      </c>
      <c r="L20" s="767">
        <v>70</v>
      </c>
    </row>
    <row r="21" spans="1:12" s="769" customFormat="1" ht="21.75" customHeight="1">
      <c r="A21" s="720">
        <v>11</v>
      </c>
      <c r="B21" s="230" t="s">
        <v>776</v>
      </c>
      <c r="C21" s="766">
        <v>3262</v>
      </c>
      <c r="D21" s="766">
        <v>176734</v>
      </c>
      <c r="E21" s="767">
        <v>3265</v>
      </c>
      <c r="F21" s="767">
        <v>176738</v>
      </c>
      <c r="G21" s="767">
        <v>3265</v>
      </c>
      <c r="H21" s="767">
        <v>88369</v>
      </c>
      <c r="I21" s="767">
        <v>3265</v>
      </c>
      <c r="J21" s="767">
        <v>88369</v>
      </c>
      <c r="K21" s="767">
        <v>0</v>
      </c>
      <c r="L21" s="767">
        <v>0</v>
      </c>
    </row>
    <row r="22" spans="1:12" s="768" customFormat="1" ht="21.75" customHeight="1">
      <c r="A22" s="225">
        <v>12</v>
      </c>
      <c r="B22" s="230" t="s">
        <v>777</v>
      </c>
      <c r="C22" s="766">
        <v>3753</v>
      </c>
      <c r="D22" s="766">
        <v>269800</v>
      </c>
      <c r="E22" s="767">
        <v>1634</v>
      </c>
      <c r="F22" s="766">
        <v>196543</v>
      </c>
      <c r="G22" s="766">
        <v>1535</v>
      </c>
      <c r="H22" s="766">
        <v>165732</v>
      </c>
      <c r="I22" s="766">
        <v>1372</v>
      </c>
      <c r="J22" s="766">
        <v>136437</v>
      </c>
      <c r="K22" s="767">
        <v>0</v>
      </c>
      <c r="L22" s="767">
        <v>0</v>
      </c>
    </row>
    <row r="23" spans="1:12" s="768" customFormat="1" ht="21.75" customHeight="1">
      <c r="A23" s="225">
        <v>13</v>
      </c>
      <c r="B23" s="226" t="s">
        <v>778</v>
      </c>
      <c r="C23" s="766">
        <v>2924</v>
      </c>
      <c r="D23" s="766">
        <v>332900</v>
      </c>
      <c r="E23" s="767">
        <v>2923</v>
      </c>
      <c r="F23" s="766">
        <v>327547</v>
      </c>
      <c r="G23" s="766">
        <v>2923</v>
      </c>
      <c r="H23" s="766">
        <v>285325</v>
      </c>
      <c r="I23" s="766">
        <v>2923</v>
      </c>
      <c r="J23" s="766">
        <v>285882</v>
      </c>
      <c r="K23" s="767">
        <v>0</v>
      </c>
      <c r="L23" s="767">
        <v>0</v>
      </c>
    </row>
    <row r="24" spans="1:12" s="770" customFormat="1" ht="21.75" customHeight="1">
      <c r="A24" s="1686" t="s">
        <v>13</v>
      </c>
      <c r="B24" s="1687"/>
      <c r="C24" s="1068">
        <f>SUM(C11:C23)</f>
        <v>45484</v>
      </c>
      <c r="D24" s="1068">
        <f>SUM(D11:D23)</f>
        <v>2961814</v>
      </c>
      <c r="E24" s="1068">
        <f>SUM(E11:E23)</f>
        <v>42894</v>
      </c>
      <c r="F24" s="1068">
        <f>SUM(F11:F23)</f>
        <v>2855074</v>
      </c>
      <c r="G24" s="1068">
        <f aca="true" t="shared" si="0" ref="G24:L24">SUM(G11:G23)</f>
        <v>42516</v>
      </c>
      <c r="H24" s="1068">
        <f t="shared" si="0"/>
        <v>2647012</v>
      </c>
      <c r="I24" s="1068">
        <f>SUM(I11:I23)</f>
        <v>42857</v>
      </c>
      <c r="J24" s="1068">
        <f t="shared" si="0"/>
        <v>2649597</v>
      </c>
      <c r="K24" s="1068">
        <f t="shared" si="0"/>
        <v>8780</v>
      </c>
      <c r="L24" s="1068">
        <f t="shared" si="0"/>
        <v>71954</v>
      </c>
    </row>
    <row r="25" s="217" customFormat="1" ht="13.5"/>
    <row r="26" s="217" customFormat="1" ht="13.5"/>
    <row r="27" spans="1:12" s="217" customFormat="1" ht="67.5" customHeight="1">
      <c r="A27" s="286" t="s">
        <v>823</v>
      </c>
      <c r="B27" s="771"/>
      <c r="C27" s="309"/>
      <c r="D27" s="309"/>
      <c r="E27" s="309"/>
      <c r="F27" s="309"/>
      <c r="G27" s="309"/>
      <c r="H27" s="312"/>
      <c r="I27" s="1688" t="s">
        <v>908</v>
      </c>
      <c r="J27" s="1688"/>
      <c r="K27" s="1688"/>
      <c r="L27" s="1688"/>
    </row>
  </sheetData>
  <sheetProtection/>
  <mergeCells count="14">
    <mergeCell ref="A24:B24"/>
    <mergeCell ref="I27:L27"/>
    <mergeCell ref="K1:L1"/>
    <mergeCell ref="A2:H2"/>
    <mergeCell ref="A3:K3"/>
    <mergeCell ref="A5:L5"/>
    <mergeCell ref="A8:A9"/>
    <mergeCell ref="B8:B9"/>
    <mergeCell ref="C8:C9"/>
    <mergeCell ref="D8:D9"/>
    <mergeCell ref="E8:F8"/>
    <mergeCell ref="G8:H8"/>
    <mergeCell ref="I8:J8"/>
    <mergeCell ref="K8:L8"/>
  </mergeCells>
  <printOptions horizontalCentered="1"/>
  <pageMargins left="0.7" right="0.2" top="0.2" bottom="0.2" header="0.2" footer="0.2"/>
  <pageSetup horizontalDpi="600" verticalDpi="600" orientation="landscape" paperSize="9" scale="90" r:id="rId1"/>
  <headerFooter>
    <oddFooter>&amp;C45</oddFooter>
  </headerFooter>
</worksheet>
</file>

<file path=xl/worksheets/sheet46.xml><?xml version="1.0" encoding="utf-8"?>
<worksheet xmlns="http://schemas.openxmlformats.org/spreadsheetml/2006/main" xmlns:r="http://schemas.openxmlformats.org/officeDocument/2006/relationships">
  <sheetPr>
    <tabColor rgb="FF00B050"/>
    <pageSetUpPr fitToPage="1"/>
  </sheetPr>
  <dimension ref="A1:H26"/>
  <sheetViews>
    <sheetView view="pageBreakPreview" zoomScaleSheetLayoutView="100" zoomScalePageLayoutView="0" workbookViewId="0" topLeftCell="A11">
      <selection activeCell="F4" sqref="F4"/>
    </sheetView>
  </sheetViews>
  <sheetFormatPr defaultColWidth="8.8515625" defaultRowHeight="12.75"/>
  <cols>
    <col min="1" max="1" width="11.140625" style="125" customWidth="1"/>
    <col min="2" max="2" width="19.140625" style="125" customWidth="1"/>
    <col min="3" max="3" width="20.57421875" style="125" customWidth="1"/>
    <col min="4" max="4" width="22.28125" style="125" customWidth="1"/>
    <col min="5" max="5" width="25.421875" style="125" customWidth="1"/>
    <col min="6" max="6" width="27.421875" style="125" customWidth="1"/>
    <col min="7" max="16384" width="8.8515625" style="125" customWidth="1"/>
  </cols>
  <sheetData>
    <row r="1" spans="4:6" ht="12.75" customHeight="1">
      <c r="D1" s="772"/>
      <c r="E1" s="772"/>
      <c r="F1" s="773" t="s">
        <v>87</v>
      </c>
    </row>
    <row r="2" spans="1:6" ht="15" customHeight="1">
      <c r="A2" s="952"/>
      <c r="B2" s="1696" t="s">
        <v>0</v>
      </c>
      <c r="C2" s="1696"/>
      <c r="D2" s="1696"/>
      <c r="E2" s="1696"/>
      <c r="F2" s="1696"/>
    </row>
    <row r="3" spans="1:6" ht="20.25">
      <c r="A3" s="952"/>
      <c r="B3" s="1422" t="s">
        <v>636</v>
      </c>
      <c r="C3" s="1422"/>
      <c r="D3" s="1422"/>
      <c r="E3" s="1422"/>
      <c r="F3" s="1422"/>
    </row>
    <row r="4" spans="1:6" ht="11.25" customHeight="1">
      <c r="A4" s="952"/>
      <c r="B4" s="952"/>
      <c r="C4" s="952"/>
      <c r="D4" s="952"/>
      <c r="E4" s="952"/>
      <c r="F4" s="952"/>
    </row>
    <row r="5" spans="1:6" ht="12.75">
      <c r="A5" s="1697" t="s">
        <v>382</v>
      </c>
      <c r="B5" s="1697"/>
      <c r="C5" s="1697"/>
      <c r="D5" s="1697"/>
      <c r="E5" s="1697"/>
      <c r="F5" s="1697"/>
    </row>
    <row r="6" spans="1:6" ht="8.25" customHeight="1">
      <c r="A6" s="723"/>
      <c r="B6" s="723"/>
      <c r="C6" s="723"/>
      <c r="D6" s="723"/>
      <c r="E6" s="723"/>
      <c r="F6" s="723"/>
    </row>
    <row r="7" spans="1:6" ht="18" customHeight="1">
      <c r="A7" s="1310" t="s">
        <v>765</v>
      </c>
      <c r="B7" s="1310"/>
      <c r="F7" s="192" t="s">
        <v>1032</v>
      </c>
    </row>
    <row r="8" ht="18" customHeight="1" hidden="1">
      <c r="A8" s="774" t="s">
        <v>1</v>
      </c>
    </row>
    <row r="9" spans="1:6" ht="30" customHeight="1">
      <c r="A9" s="1685" t="s">
        <v>2</v>
      </c>
      <c r="B9" s="1685" t="s">
        <v>3</v>
      </c>
      <c r="C9" s="1693" t="s">
        <v>378</v>
      </c>
      <c r="D9" s="1693"/>
      <c r="E9" s="1693" t="s">
        <v>381</v>
      </c>
      <c r="F9" s="1693"/>
    </row>
    <row r="10" spans="1:6" s="192" customFormat="1" ht="30">
      <c r="A10" s="1685"/>
      <c r="B10" s="1685"/>
      <c r="C10" s="1039" t="s">
        <v>379</v>
      </c>
      <c r="D10" s="1039" t="s">
        <v>380</v>
      </c>
      <c r="E10" s="1039" t="s">
        <v>379</v>
      </c>
      <c r="F10" s="1039" t="s">
        <v>380</v>
      </c>
    </row>
    <row r="11" spans="1:6" s="867" customFormat="1" ht="21" customHeight="1">
      <c r="A11" s="323">
        <v>1</v>
      </c>
      <c r="B11" s="230" t="s">
        <v>766</v>
      </c>
      <c r="C11" s="775">
        <v>2385</v>
      </c>
      <c r="D11" s="775">
        <v>2385</v>
      </c>
      <c r="E11" s="775">
        <v>805</v>
      </c>
      <c r="F11" s="775">
        <v>805</v>
      </c>
    </row>
    <row r="12" spans="1:6" s="332" customFormat="1" ht="21" customHeight="1">
      <c r="A12" s="323">
        <v>2</v>
      </c>
      <c r="B12" s="230" t="s">
        <v>767</v>
      </c>
      <c r="C12" s="775">
        <v>2196</v>
      </c>
      <c r="D12" s="775">
        <v>2196</v>
      </c>
      <c r="E12" s="775">
        <v>505</v>
      </c>
      <c r="F12" s="775">
        <v>505</v>
      </c>
    </row>
    <row r="13" spans="1:6" s="867" customFormat="1" ht="21" customHeight="1">
      <c r="A13" s="323">
        <v>3</v>
      </c>
      <c r="B13" s="230" t="s">
        <v>768</v>
      </c>
      <c r="C13" s="775">
        <v>3239</v>
      </c>
      <c r="D13" s="775">
        <v>3239</v>
      </c>
      <c r="E13" s="775">
        <v>630</v>
      </c>
      <c r="F13" s="775">
        <v>630</v>
      </c>
    </row>
    <row r="14" spans="1:6" s="332" customFormat="1" ht="21" customHeight="1">
      <c r="A14" s="323">
        <v>4</v>
      </c>
      <c r="B14" s="230" t="s">
        <v>769</v>
      </c>
      <c r="C14" s="775">
        <v>3445</v>
      </c>
      <c r="D14" s="775">
        <v>3445</v>
      </c>
      <c r="E14" s="775">
        <v>823</v>
      </c>
      <c r="F14" s="775">
        <v>823</v>
      </c>
    </row>
    <row r="15" spans="1:6" s="332" customFormat="1" ht="21" customHeight="1">
      <c r="A15" s="323">
        <v>5</v>
      </c>
      <c r="B15" s="230" t="s">
        <v>770</v>
      </c>
      <c r="C15" s="775">
        <v>2544</v>
      </c>
      <c r="D15" s="775">
        <v>2534</v>
      </c>
      <c r="E15" s="775">
        <v>695</v>
      </c>
      <c r="F15" s="775">
        <v>695</v>
      </c>
    </row>
    <row r="16" spans="1:8" s="332" customFormat="1" ht="21" customHeight="1">
      <c r="A16" s="323">
        <v>6</v>
      </c>
      <c r="B16" s="230" t="s">
        <v>771</v>
      </c>
      <c r="C16" s="775">
        <v>2234</v>
      </c>
      <c r="D16" s="775">
        <v>2224</v>
      </c>
      <c r="E16" s="775">
        <v>863</v>
      </c>
      <c r="F16" s="775">
        <v>863</v>
      </c>
      <c r="G16" s="776"/>
      <c r="H16" s="776"/>
    </row>
    <row r="17" spans="1:6" s="332" customFormat="1" ht="21" customHeight="1">
      <c r="A17" s="323">
        <v>7</v>
      </c>
      <c r="B17" s="230" t="s">
        <v>772</v>
      </c>
      <c r="C17" s="775">
        <v>2739</v>
      </c>
      <c r="D17" s="775">
        <v>2723</v>
      </c>
      <c r="E17" s="775">
        <v>809</v>
      </c>
      <c r="F17" s="775">
        <v>809</v>
      </c>
    </row>
    <row r="18" spans="1:6" s="332" customFormat="1" ht="21" customHeight="1">
      <c r="A18" s="323">
        <v>8</v>
      </c>
      <c r="B18" s="230" t="s">
        <v>773</v>
      </c>
      <c r="C18" s="775">
        <v>2675</v>
      </c>
      <c r="D18" s="775">
        <v>2675</v>
      </c>
      <c r="E18" s="775">
        <v>743</v>
      </c>
      <c r="F18" s="775">
        <v>743</v>
      </c>
    </row>
    <row r="19" spans="1:6" s="332" customFormat="1" ht="21" customHeight="1">
      <c r="A19" s="323">
        <v>9</v>
      </c>
      <c r="B19" s="230" t="s">
        <v>774</v>
      </c>
      <c r="C19" s="775">
        <v>2695</v>
      </c>
      <c r="D19" s="775">
        <v>2413</v>
      </c>
      <c r="E19" s="775">
        <v>717</v>
      </c>
      <c r="F19" s="775">
        <v>662</v>
      </c>
    </row>
    <row r="20" spans="1:6" s="332" customFormat="1" ht="21" customHeight="1">
      <c r="A20" s="323">
        <v>10</v>
      </c>
      <c r="B20" s="230" t="s">
        <v>775</v>
      </c>
      <c r="C20" s="775">
        <v>3718</v>
      </c>
      <c r="D20" s="775">
        <v>3718</v>
      </c>
      <c r="E20" s="775">
        <v>1085</v>
      </c>
      <c r="F20" s="775">
        <v>1085</v>
      </c>
    </row>
    <row r="21" spans="1:6" s="332" customFormat="1" ht="21" customHeight="1">
      <c r="A21" s="323">
        <v>11</v>
      </c>
      <c r="B21" s="230" t="s">
        <v>776</v>
      </c>
      <c r="C21" s="775">
        <v>2558</v>
      </c>
      <c r="D21" s="775">
        <v>2558</v>
      </c>
      <c r="E21" s="775">
        <v>704</v>
      </c>
      <c r="F21" s="775">
        <v>704</v>
      </c>
    </row>
    <row r="22" spans="1:6" s="332" customFormat="1" ht="21" customHeight="1">
      <c r="A22" s="323">
        <v>12</v>
      </c>
      <c r="B22" s="230" t="s">
        <v>777</v>
      </c>
      <c r="C22" s="775">
        <v>2762</v>
      </c>
      <c r="D22" s="775">
        <v>2762</v>
      </c>
      <c r="E22" s="775">
        <v>991</v>
      </c>
      <c r="F22" s="775">
        <v>991</v>
      </c>
    </row>
    <row r="23" spans="1:6" s="332" customFormat="1" ht="21" customHeight="1">
      <c r="A23" s="323">
        <v>13</v>
      </c>
      <c r="B23" s="230" t="s">
        <v>778</v>
      </c>
      <c r="C23" s="775">
        <v>2011</v>
      </c>
      <c r="D23" s="775">
        <v>2007</v>
      </c>
      <c r="E23" s="775">
        <v>913</v>
      </c>
      <c r="F23" s="775">
        <v>913</v>
      </c>
    </row>
    <row r="24" spans="1:6" s="777" customFormat="1" ht="21" customHeight="1">
      <c r="A24" s="1545" t="s">
        <v>779</v>
      </c>
      <c r="B24" s="1545"/>
      <c r="C24" s="1069">
        <f>SUM(C11:C23)</f>
        <v>35201</v>
      </c>
      <c r="D24" s="1069">
        <f>SUM(D11:D23)</f>
        <v>34879</v>
      </c>
      <c r="E24" s="1069">
        <f>SUM(E11:E23)</f>
        <v>10283</v>
      </c>
      <c r="F24" s="1069">
        <f>SUM(F11:F23)</f>
        <v>10228</v>
      </c>
    </row>
    <row r="25" spans="1:6" s="332" customFormat="1" ht="15.75" customHeight="1">
      <c r="A25" s="777"/>
      <c r="B25" s="777"/>
      <c r="C25" s="777"/>
      <c r="D25" s="777"/>
      <c r="E25" s="777"/>
      <c r="F25" s="777"/>
    </row>
    <row r="26" spans="1:6" s="332" customFormat="1" ht="60" customHeight="1">
      <c r="A26" s="1694" t="s">
        <v>786</v>
      </c>
      <c r="B26" s="1694"/>
      <c r="C26" s="778"/>
      <c r="D26" s="331"/>
      <c r="E26" s="1695" t="s">
        <v>741</v>
      </c>
      <c r="F26" s="1695"/>
    </row>
  </sheetData>
  <sheetProtection/>
  <mergeCells count="11">
    <mergeCell ref="C9:D9"/>
    <mergeCell ref="E9:F9"/>
    <mergeCell ref="A24:B24"/>
    <mergeCell ref="A26:B26"/>
    <mergeCell ref="E26:F26"/>
    <mergeCell ref="B2:F2"/>
    <mergeCell ref="B3:F3"/>
    <mergeCell ref="A5:F5"/>
    <mergeCell ref="A7:B7"/>
    <mergeCell ref="A9:A10"/>
    <mergeCell ref="B9:B10"/>
  </mergeCells>
  <printOptions horizontalCentered="1"/>
  <pageMargins left="0.71" right="0.2" top="0.2" bottom="0.2" header="0.2" footer="0.2"/>
  <pageSetup fitToHeight="1" fitToWidth="1" horizontalDpi="600" verticalDpi="600" orientation="landscape" paperSize="9" r:id="rId1"/>
  <headerFooter>
    <oddFooter>&amp;C46</oddFooter>
  </headerFooter>
</worksheet>
</file>

<file path=xl/worksheets/sheet47.xml><?xml version="1.0" encoding="utf-8"?>
<worksheet xmlns="http://schemas.openxmlformats.org/spreadsheetml/2006/main" xmlns:r="http://schemas.openxmlformats.org/officeDocument/2006/relationships">
  <sheetPr>
    <tabColor rgb="FF00B050"/>
    <pageSetUpPr fitToPage="1"/>
  </sheetPr>
  <dimension ref="A1:J24"/>
  <sheetViews>
    <sheetView view="pageBreakPreview" zoomScaleNormal="85" zoomScaleSheetLayoutView="100" zoomScalePageLayoutView="0" workbookViewId="0" topLeftCell="A1">
      <selection activeCell="A4" sqref="A4:J4"/>
    </sheetView>
  </sheetViews>
  <sheetFormatPr defaultColWidth="9.140625" defaultRowHeight="12.75"/>
  <cols>
    <col min="1" max="1" width="9.140625" style="126" customWidth="1"/>
    <col min="2" max="2" width="18.57421875" style="126" customWidth="1"/>
    <col min="3" max="3" width="13.8515625" style="126" customWidth="1"/>
    <col min="4" max="4" width="10.57421875" style="58" customWidth="1"/>
    <col min="5" max="5" width="10.00390625" style="126" customWidth="1"/>
    <col min="6" max="6" width="10.8515625" style="126" customWidth="1"/>
    <col min="7" max="7" width="10.7109375" style="126" customWidth="1"/>
    <col min="8" max="8" width="9.7109375" style="126" customWidth="1"/>
    <col min="9" max="9" width="11.140625" style="126" customWidth="1"/>
    <col min="10" max="10" width="13.421875" style="126" customWidth="1"/>
    <col min="11" max="16384" width="9.140625" style="126" customWidth="1"/>
  </cols>
  <sheetData>
    <row r="1" spans="1:10" ht="15">
      <c r="A1" s="3"/>
      <c r="B1" s="3"/>
      <c r="C1" s="3"/>
      <c r="D1" s="1702"/>
      <c r="E1" s="1702"/>
      <c r="F1" s="363"/>
      <c r="G1" s="1702" t="s">
        <v>384</v>
      </c>
      <c r="H1" s="1702"/>
      <c r="I1" s="1702"/>
      <c r="J1" s="1702"/>
    </row>
    <row r="2" spans="1:10" ht="15.75">
      <c r="A2" s="1689" t="s">
        <v>0</v>
      </c>
      <c r="B2" s="1689"/>
      <c r="C2" s="1689"/>
      <c r="D2" s="1689"/>
      <c r="E2" s="1689"/>
      <c r="F2" s="1689"/>
      <c r="G2" s="1689"/>
      <c r="H2" s="1689"/>
      <c r="I2" s="1689"/>
      <c r="J2" s="1689"/>
    </row>
    <row r="3" spans="1:10" ht="18">
      <c r="A3" s="1070"/>
      <c r="B3" s="1070"/>
      <c r="C3" s="1498" t="s">
        <v>636</v>
      </c>
      <c r="D3" s="1498"/>
      <c r="E3" s="1498"/>
      <c r="F3" s="1498"/>
      <c r="G3" s="1498"/>
      <c r="H3" s="1498"/>
      <c r="I3" s="1498"/>
      <c r="J3" s="1070"/>
    </row>
    <row r="4" spans="1:10" ht="15.75">
      <c r="A4" s="1689" t="s">
        <v>383</v>
      </c>
      <c r="B4" s="1689"/>
      <c r="C4" s="1689"/>
      <c r="D4" s="1689"/>
      <c r="E4" s="1689"/>
      <c r="F4" s="1689"/>
      <c r="G4" s="1689"/>
      <c r="H4" s="1689"/>
      <c r="I4" s="1689"/>
      <c r="J4" s="1689"/>
    </row>
    <row r="5" spans="1:10" ht="15.75">
      <c r="A5" s="1378" t="s">
        <v>866</v>
      </c>
      <c r="B5" s="1378"/>
      <c r="C5" s="1378"/>
      <c r="D5" s="723"/>
      <c r="E5" s="20"/>
      <c r="F5" s="20"/>
      <c r="G5" s="20"/>
      <c r="H5" s="1701" t="s">
        <v>1033</v>
      </c>
      <c r="I5" s="1701"/>
      <c r="J5" s="1701"/>
    </row>
    <row r="6" spans="1:10" ht="21.75" customHeight="1">
      <c r="A6" s="1465" t="s">
        <v>2</v>
      </c>
      <c r="B6" s="1465" t="s">
        <v>3</v>
      </c>
      <c r="C6" s="1698" t="s">
        <v>119</v>
      </c>
      <c r="D6" s="1699"/>
      <c r="E6" s="1699"/>
      <c r="F6" s="1699"/>
      <c r="G6" s="1699"/>
      <c r="H6" s="1699"/>
      <c r="I6" s="1699"/>
      <c r="J6" s="1700"/>
    </row>
    <row r="7" spans="1:10" ht="39.75" customHeight="1">
      <c r="A7" s="1466"/>
      <c r="B7" s="1466"/>
      <c r="C7" s="1071" t="s">
        <v>161</v>
      </c>
      <c r="D7" s="1071" t="s">
        <v>105</v>
      </c>
      <c r="E7" s="1071" t="s">
        <v>328</v>
      </c>
      <c r="F7" s="1072" t="s">
        <v>142</v>
      </c>
      <c r="G7" s="1072" t="s">
        <v>106</v>
      </c>
      <c r="H7" s="1073" t="s">
        <v>160</v>
      </c>
      <c r="I7" s="1073" t="s">
        <v>969</v>
      </c>
      <c r="J7" s="1074" t="s">
        <v>13</v>
      </c>
    </row>
    <row r="8" spans="1:10" s="131" customFormat="1" ht="15.75" customHeight="1">
      <c r="A8" s="24">
        <v>1</v>
      </c>
      <c r="B8" s="24">
        <v>2</v>
      </c>
      <c r="C8" s="24">
        <v>3</v>
      </c>
      <c r="D8" s="719">
        <v>4</v>
      </c>
      <c r="E8" s="24">
        <v>5</v>
      </c>
      <c r="F8" s="24">
        <v>6</v>
      </c>
      <c r="G8" s="24">
        <v>7</v>
      </c>
      <c r="H8" s="721">
        <v>8</v>
      </c>
      <c r="I8" s="721">
        <v>9</v>
      </c>
      <c r="J8" s="5">
        <v>10</v>
      </c>
    </row>
    <row r="9" spans="1:10" s="867" customFormat="1" ht="21" customHeight="1">
      <c r="A9" s="293">
        <v>1</v>
      </c>
      <c r="B9" s="226" t="s">
        <v>766</v>
      </c>
      <c r="C9" s="225">
        <v>0</v>
      </c>
      <c r="D9" s="779">
        <v>2881</v>
      </c>
      <c r="E9" s="779">
        <v>0</v>
      </c>
      <c r="F9" s="779">
        <v>0</v>
      </c>
      <c r="G9" s="779">
        <v>309</v>
      </c>
      <c r="H9" s="779">
        <v>0</v>
      </c>
      <c r="I9" s="779">
        <v>0</v>
      </c>
      <c r="J9" s="753">
        <v>3190</v>
      </c>
    </row>
    <row r="10" spans="1:10" s="288" customFormat="1" ht="21" customHeight="1">
      <c r="A10" s="293">
        <v>2</v>
      </c>
      <c r="B10" s="226" t="s">
        <v>767</v>
      </c>
      <c r="C10" s="225">
        <v>0</v>
      </c>
      <c r="D10" s="779">
        <v>2701</v>
      </c>
      <c r="E10" s="779">
        <v>0</v>
      </c>
      <c r="F10" s="779">
        <v>0</v>
      </c>
      <c r="G10" s="779">
        <v>0</v>
      </c>
      <c r="H10" s="779">
        <v>0</v>
      </c>
      <c r="I10" s="779">
        <v>0</v>
      </c>
      <c r="J10" s="753">
        <v>2701</v>
      </c>
    </row>
    <row r="11" spans="1:10" s="867" customFormat="1" ht="21" customHeight="1">
      <c r="A11" s="293">
        <v>3</v>
      </c>
      <c r="B11" s="226" t="s">
        <v>768</v>
      </c>
      <c r="C11" s="225">
        <v>0</v>
      </c>
      <c r="D11" s="779">
        <v>3536</v>
      </c>
      <c r="E11" s="779">
        <v>0</v>
      </c>
      <c r="F11" s="779">
        <v>0</v>
      </c>
      <c r="G11" s="779">
        <v>333</v>
      </c>
      <c r="H11" s="779">
        <v>0</v>
      </c>
      <c r="I11" s="779">
        <v>0</v>
      </c>
      <c r="J11" s="753">
        <v>3869</v>
      </c>
    </row>
    <row r="12" spans="1:10" s="288" customFormat="1" ht="21" customHeight="1">
      <c r="A12" s="293">
        <v>4</v>
      </c>
      <c r="B12" s="226" t="s">
        <v>769</v>
      </c>
      <c r="C12" s="225">
        <v>0</v>
      </c>
      <c r="D12" s="779">
        <v>3495</v>
      </c>
      <c r="E12" s="779">
        <v>0</v>
      </c>
      <c r="F12" s="779">
        <v>0</v>
      </c>
      <c r="G12" s="779">
        <v>644</v>
      </c>
      <c r="H12" s="779">
        <v>129</v>
      </c>
      <c r="I12" s="779">
        <v>0</v>
      </c>
      <c r="J12" s="753">
        <v>4268</v>
      </c>
    </row>
    <row r="13" spans="1:10" s="288" customFormat="1" ht="21" customHeight="1">
      <c r="A13" s="293">
        <v>5</v>
      </c>
      <c r="B13" s="226" t="s">
        <v>770</v>
      </c>
      <c r="C13" s="225">
        <v>0</v>
      </c>
      <c r="D13" s="779">
        <v>2813</v>
      </c>
      <c r="E13" s="779">
        <v>0</v>
      </c>
      <c r="F13" s="779">
        <v>0</v>
      </c>
      <c r="G13" s="779">
        <v>416</v>
      </c>
      <c r="H13" s="779">
        <v>0</v>
      </c>
      <c r="I13" s="779">
        <v>10</v>
      </c>
      <c r="J13" s="753">
        <v>3239</v>
      </c>
    </row>
    <row r="14" spans="1:10" s="288" customFormat="1" ht="21" customHeight="1">
      <c r="A14" s="293">
        <v>6</v>
      </c>
      <c r="B14" s="226" t="s">
        <v>771</v>
      </c>
      <c r="C14" s="225">
        <v>0</v>
      </c>
      <c r="D14" s="779">
        <v>3011</v>
      </c>
      <c r="E14" s="779">
        <v>0</v>
      </c>
      <c r="F14" s="779">
        <v>0</v>
      </c>
      <c r="G14" s="779">
        <v>86</v>
      </c>
      <c r="H14" s="779">
        <v>0</v>
      </c>
      <c r="I14" s="779">
        <v>0</v>
      </c>
      <c r="J14" s="753">
        <v>3097</v>
      </c>
    </row>
    <row r="15" spans="1:10" s="288" customFormat="1" ht="21" customHeight="1">
      <c r="A15" s="293">
        <v>7</v>
      </c>
      <c r="B15" s="226" t="s">
        <v>772</v>
      </c>
      <c r="C15" s="225">
        <v>0</v>
      </c>
      <c r="D15" s="779">
        <v>3374</v>
      </c>
      <c r="E15" s="779">
        <v>0</v>
      </c>
      <c r="F15" s="779">
        <v>0</v>
      </c>
      <c r="G15" s="779">
        <v>174</v>
      </c>
      <c r="H15" s="779">
        <v>0</v>
      </c>
      <c r="I15" s="779">
        <v>0</v>
      </c>
      <c r="J15" s="753">
        <v>3548</v>
      </c>
    </row>
    <row r="16" spans="1:10" s="332" customFormat="1" ht="21" customHeight="1">
      <c r="A16" s="323">
        <v>8</v>
      </c>
      <c r="B16" s="230" t="s">
        <v>773</v>
      </c>
      <c r="C16" s="894">
        <v>0</v>
      </c>
      <c r="D16" s="779">
        <v>2911</v>
      </c>
      <c r="E16" s="779">
        <v>0</v>
      </c>
      <c r="F16" s="779">
        <v>0</v>
      </c>
      <c r="G16" s="779">
        <v>507</v>
      </c>
      <c r="H16" s="779">
        <v>0</v>
      </c>
      <c r="I16" s="779">
        <v>0</v>
      </c>
      <c r="J16" s="755">
        <v>3418</v>
      </c>
    </row>
    <row r="17" spans="1:10" s="288" customFormat="1" ht="21" customHeight="1">
      <c r="A17" s="293">
        <v>9</v>
      </c>
      <c r="B17" s="226" t="s">
        <v>774</v>
      </c>
      <c r="C17" s="225">
        <v>0</v>
      </c>
      <c r="D17" s="779">
        <v>3012</v>
      </c>
      <c r="E17" s="779">
        <v>0</v>
      </c>
      <c r="F17" s="779">
        <v>0</v>
      </c>
      <c r="G17" s="779">
        <v>400</v>
      </c>
      <c r="H17" s="779">
        <v>0</v>
      </c>
      <c r="I17" s="779">
        <v>0</v>
      </c>
      <c r="J17" s="753">
        <v>3412</v>
      </c>
    </row>
    <row r="18" spans="1:10" s="288" customFormat="1" ht="21" customHeight="1">
      <c r="A18" s="293">
        <v>10</v>
      </c>
      <c r="B18" s="226" t="s">
        <v>775</v>
      </c>
      <c r="C18" s="225">
        <v>0</v>
      </c>
      <c r="D18" s="779">
        <v>3981</v>
      </c>
      <c r="E18" s="779">
        <v>0</v>
      </c>
      <c r="F18" s="779">
        <v>0</v>
      </c>
      <c r="G18" s="779">
        <v>822</v>
      </c>
      <c r="H18" s="779">
        <v>0</v>
      </c>
      <c r="I18" s="779">
        <v>0</v>
      </c>
      <c r="J18" s="753">
        <v>4803</v>
      </c>
    </row>
    <row r="19" spans="1:10" s="288" customFormat="1" ht="21" customHeight="1">
      <c r="A19" s="293">
        <v>11</v>
      </c>
      <c r="B19" s="226" t="s">
        <v>776</v>
      </c>
      <c r="C19" s="225">
        <v>0</v>
      </c>
      <c r="D19" s="779">
        <v>3138</v>
      </c>
      <c r="E19" s="779">
        <v>0</v>
      </c>
      <c r="F19" s="779">
        <v>0</v>
      </c>
      <c r="G19" s="779">
        <v>104</v>
      </c>
      <c r="H19" s="779">
        <v>0</v>
      </c>
      <c r="I19" s="779">
        <v>20</v>
      </c>
      <c r="J19" s="753">
        <v>3262</v>
      </c>
    </row>
    <row r="20" spans="1:10" s="288" customFormat="1" ht="21" customHeight="1">
      <c r="A20" s="293">
        <v>12</v>
      </c>
      <c r="B20" s="226" t="s">
        <v>777</v>
      </c>
      <c r="C20" s="225">
        <v>0</v>
      </c>
      <c r="D20" s="779">
        <v>3637</v>
      </c>
      <c r="E20" s="779">
        <v>0</v>
      </c>
      <c r="F20" s="779">
        <v>0</v>
      </c>
      <c r="G20" s="779">
        <v>116</v>
      </c>
      <c r="H20" s="779">
        <v>0</v>
      </c>
      <c r="I20" s="779">
        <v>0</v>
      </c>
      <c r="J20" s="753">
        <v>3753</v>
      </c>
    </row>
    <row r="21" spans="1:10" s="288" customFormat="1" ht="21" customHeight="1">
      <c r="A21" s="293">
        <v>13</v>
      </c>
      <c r="B21" s="226" t="s">
        <v>778</v>
      </c>
      <c r="C21" s="225">
        <v>0</v>
      </c>
      <c r="D21" s="779">
        <v>2924</v>
      </c>
      <c r="E21" s="779">
        <v>0</v>
      </c>
      <c r="F21" s="779">
        <v>0</v>
      </c>
      <c r="G21" s="779">
        <v>0</v>
      </c>
      <c r="H21" s="779">
        <v>0</v>
      </c>
      <c r="I21" s="779">
        <v>0</v>
      </c>
      <c r="J21" s="753">
        <v>2924</v>
      </c>
    </row>
    <row r="22" spans="1:10" s="289" customFormat="1" ht="21" customHeight="1">
      <c r="A22" s="1545" t="s">
        <v>779</v>
      </c>
      <c r="B22" s="1545"/>
      <c r="C22" s="996">
        <f>SUM(C9:C21)</f>
        <v>0</v>
      </c>
      <c r="D22" s="996">
        <f aca="true" t="shared" si="0" ref="D22:I22">SUM(D9:D21)</f>
        <v>41414</v>
      </c>
      <c r="E22" s="996">
        <f t="shared" si="0"/>
        <v>0</v>
      </c>
      <c r="F22" s="996">
        <f t="shared" si="0"/>
        <v>0</v>
      </c>
      <c r="G22" s="1058">
        <f>SUM(G9:G21)</f>
        <v>3911</v>
      </c>
      <c r="H22" s="996">
        <f t="shared" si="0"/>
        <v>129</v>
      </c>
      <c r="I22" s="996">
        <f t="shared" si="0"/>
        <v>30</v>
      </c>
      <c r="J22" s="1058">
        <f>SUM(J9:J21)</f>
        <v>45484</v>
      </c>
    </row>
    <row r="23" spans="1:7" s="288" customFormat="1" ht="15.75" customHeight="1">
      <c r="A23" s="289"/>
      <c r="B23" s="289"/>
      <c r="C23" s="289"/>
      <c r="D23" s="777"/>
      <c r="E23" s="289"/>
      <c r="F23" s="289"/>
      <c r="G23" s="289"/>
    </row>
    <row r="24" spans="1:10" s="288" customFormat="1" ht="60" customHeight="1">
      <c r="A24" s="1560" t="s">
        <v>786</v>
      </c>
      <c r="B24" s="1560"/>
      <c r="C24" s="295"/>
      <c r="D24" s="331"/>
      <c r="G24" s="1603" t="s">
        <v>741</v>
      </c>
      <c r="H24" s="1603"/>
      <c r="I24" s="1603"/>
      <c r="J24" s="1603"/>
    </row>
  </sheetData>
  <sheetProtection/>
  <mergeCells count="13">
    <mergeCell ref="A5:C5"/>
    <mergeCell ref="H5:J5"/>
    <mergeCell ref="D1:E1"/>
    <mergeCell ref="G1:J1"/>
    <mergeCell ref="A2:J2"/>
    <mergeCell ref="C3:I3"/>
    <mergeCell ref="A4:J4"/>
    <mergeCell ref="A6:A7"/>
    <mergeCell ref="B6:B7"/>
    <mergeCell ref="C6:J6"/>
    <mergeCell ref="A22:B22"/>
    <mergeCell ref="A24:B24"/>
    <mergeCell ref="G24:J24"/>
  </mergeCells>
  <printOptions horizontalCentered="1"/>
  <pageMargins left="0.75" right="0.25" top="0.393700787401575" bottom="0" header="0.31496062992126" footer="0.31496062992126"/>
  <pageSetup fitToHeight="1" fitToWidth="1" horizontalDpi="600" verticalDpi="600" orientation="landscape" paperSize="9" r:id="rId1"/>
  <headerFooter>
    <oddFooter>&amp;C47</oddFooter>
  </headerFooter>
</worksheet>
</file>

<file path=xl/worksheets/sheet48.xml><?xml version="1.0" encoding="utf-8"?>
<worksheet xmlns="http://schemas.openxmlformats.org/spreadsheetml/2006/main" xmlns:r="http://schemas.openxmlformats.org/officeDocument/2006/relationships">
  <sheetPr>
    <tabColor rgb="FF00B050"/>
  </sheetPr>
  <dimension ref="A1:M26"/>
  <sheetViews>
    <sheetView zoomScale="85" zoomScaleNormal="85" zoomScaleSheetLayoutView="76" zoomScalePageLayoutView="0" workbookViewId="0" topLeftCell="A3">
      <selection activeCell="F4" sqref="F4"/>
    </sheetView>
  </sheetViews>
  <sheetFormatPr defaultColWidth="9.140625" defaultRowHeight="12.75"/>
  <cols>
    <col min="1" max="1" width="6.140625" style="126" customWidth="1"/>
    <col min="2" max="2" width="18.140625" style="126" customWidth="1"/>
    <col min="3" max="3" width="10.7109375" style="58" customWidth="1"/>
    <col min="4" max="5" width="13.00390625" style="126" customWidth="1"/>
    <col min="6" max="6" width="16.140625" style="126" customWidth="1"/>
    <col min="7" max="7" width="10.28125" style="126" customWidth="1"/>
    <col min="8" max="8" width="12.00390625" style="126" customWidth="1"/>
    <col min="9" max="9" width="11.421875" style="126" customWidth="1"/>
    <col min="10" max="10" width="14.8515625" style="126" customWidth="1"/>
    <col min="11" max="11" width="10.8515625" style="126" customWidth="1"/>
    <col min="12" max="12" width="12.28125" style="126" customWidth="1"/>
    <col min="13" max="13" width="12.421875" style="126" customWidth="1"/>
    <col min="14" max="16384" width="9.140625" style="126" customWidth="1"/>
  </cols>
  <sheetData>
    <row r="1" spans="1:13" ht="15">
      <c r="A1" s="3"/>
      <c r="B1" s="3"/>
      <c r="C1" s="125"/>
      <c r="D1" s="3"/>
      <c r="E1" s="3"/>
      <c r="F1" s="3"/>
      <c r="G1" s="3"/>
      <c r="H1" s="3"/>
      <c r="I1" s="3"/>
      <c r="J1" s="3"/>
      <c r="K1" s="3"/>
      <c r="L1" s="1702" t="s">
        <v>472</v>
      </c>
      <c r="M1" s="1702"/>
    </row>
    <row r="2" spans="1:13" ht="15.75">
      <c r="A2" s="1689" t="s">
        <v>0</v>
      </c>
      <c r="B2" s="1689"/>
      <c r="C2" s="1689"/>
      <c r="D2" s="1689"/>
      <c r="E2" s="1689"/>
      <c r="F2" s="1689"/>
      <c r="G2" s="1689"/>
      <c r="H2" s="1689"/>
      <c r="I2" s="1689"/>
      <c r="J2" s="1689"/>
      <c r="K2" s="1689"/>
      <c r="L2" s="1689"/>
      <c r="M2" s="1689"/>
    </row>
    <row r="3" spans="1:13" ht="20.25">
      <c r="A3" s="1690" t="s">
        <v>636</v>
      </c>
      <c r="B3" s="1690"/>
      <c r="C3" s="1690"/>
      <c r="D3" s="1690"/>
      <c r="E3" s="1690"/>
      <c r="F3" s="1690"/>
      <c r="G3" s="1690"/>
      <c r="H3" s="1690"/>
      <c r="I3" s="1690"/>
      <c r="J3" s="1690"/>
      <c r="K3" s="1690"/>
      <c r="L3" s="1690"/>
      <c r="M3" s="1690"/>
    </row>
    <row r="4" spans="1:13" ht="12.75">
      <c r="A4" s="977"/>
      <c r="B4" s="977"/>
      <c r="C4" s="952"/>
      <c r="D4" s="977"/>
      <c r="E4" s="977"/>
      <c r="F4" s="977"/>
      <c r="G4" s="977"/>
      <c r="H4" s="977"/>
      <c r="I4" s="977"/>
      <c r="J4" s="977"/>
      <c r="K4" s="977"/>
      <c r="L4" s="977"/>
      <c r="M4" s="977"/>
    </row>
    <row r="5" spans="1:13" ht="15.75">
      <c r="A5" s="1691" t="s">
        <v>471</v>
      </c>
      <c r="B5" s="1691"/>
      <c r="C5" s="1691"/>
      <c r="D5" s="1691"/>
      <c r="E5" s="1691"/>
      <c r="F5" s="1691"/>
      <c r="G5" s="1691"/>
      <c r="H5" s="1691"/>
      <c r="I5" s="1691"/>
      <c r="J5" s="1691"/>
      <c r="K5" s="1691"/>
      <c r="L5" s="1691"/>
      <c r="M5" s="1691"/>
    </row>
    <row r="6" spans="1:13" ht="12.75">
      <c r="A6" s="3"/>
      <c r="B6" s="3"/>
      <c r="C6" s="125"/>
      <c r="D6" s="3"/>
      <c r="E6" s="3"/>
      <c r="F6" s="3"/>
      <c r="G6" s="3"/>
      <c r="H6" s="3"/>
      <c r="I6" s="3"/>
      <c r="J6" s="3"/>
      <c r="L6" s="780"/>
      <c r="M6" s="3"/>
    </row>
    <row r="7" spans="1:13" ht="12.75">
      <c r="A7" s="282" t="s">
        <v>866</v>
      </c>
      <c r="B7" s="282"/>
      <c r="C7" s="715"/>
      <c r="D7" s="718"/>
      <c r="E7" s="718"/>
      <c r="F7" s="3"/>
      <c r="G7" s="3"/>
      <c r="H7" s="3"/>
      <c r="I7" s="3"/>
      <c r="J7" s="3"/>
      <c r="K7" s="3"/>
      <c r="L7" s="780" t="s">
        <v>1034</v>
      </c>
      <c r="M7" s="3"/>
    </row>
    <row r="8" spans="1:13" ht="19.5" customHeight="1">
      <c r="A8" s="1397" t="s">
        <v>2</v>
      </c>
      <c r="B8" s="1397" t="s">
        <v>3</v>
      </c>
      <c r="C8" s="1433" t="s">
        <v>105</v>
      </c>
      <c r="D8" s="1433"/>
      <c r="E8" s="1434"/>
      <c r="F8" s="1432" t="s">
        <v>106</v>
      </c>
      <c r="G8" s="1433"/>
      <c r="H8" s="1433"/>
      <c r="I8" s="1434"/>
      <c r="J8" s="1432" t="s">
        <v>160</v>
      </c>
      <c r="K8" s="1433"/>
      <c r="L8" s="1433"/>
      <c r="M8" s="1434"/>
    </row>
    <row r="9" spans="1:13" ht="45.75" customHeight="1">
      <c r="A9" s="1397"/>
      <c r="B9" s="1397"/>
      <c r="C9" s="1075" t="s">
        <v>330</v>
      </c>
      <c r="D9" s="1076" t="s">
        <v>327</v>
      </c>
      <c r="E9" s="1075" t="s">
        <v>162</v>
      </c>
      <c r="F9" s="1076" t="s">
        <v>325</v>
      </c>
      <c r="G9" s="1075" t="s">
        <v>326</v>
      </c>
      <c r="H9" s="1076" t="s">
        <v>327</v>
      </c>
      <c r="I9" s="1075" t="s">
        <v>162</v>
      </c>
      <c r="J9" s="1076" t="s">
        <v>329</v>
      </c>
      <c r="K9" s="1075" t="s">
        <v>326</v>
      </c>
      <c r="L9" s="1076" t="s">
        <v>327</v>
      </c>
      <c r="M9" s="969" t="s">
        <v>162</v>
      </c>
    </row>
    <row r="10" spans="1:13" s="131" customFormat="1" ht="15">
      <c r="A10" s="34">
        <v>1</v>
      </c>
      <c r="B10" s="34">
        <v>2</v>
      </c>
      <c r="C10" s="714">
        <v>3</v>
      </c>
      <c r="D10" s="34">
        <v>4</v>
      </c>
      <c r="E10" s="34">
        <v>5</v>
      </c>
      <c r="F10" s="34">
        <v>6</v>
      </c>
      <c r="G10" s="34">
        <v>7</v>
      </c>
      <c r="H10" s="34">
        <v>8</v>
      </c>
      <c r="I10" s="34">
        <v>9</v>
      </c>
      <c r="J10" s="34">
        <v>10</v>
      </c>
      <c r="K10" s="34">
        <v>11</v>
      </c>
      <c r="L10" s="34">
        <v>12</v>
      </c>
      <c r="M10" s="34">
        <v>13</v>
      </c>
    </row>
    <row r="11" spans="1:13" s="332" customFormat="1" ht="30.75" customHeight="1">
      <c r="A11" s="323">
        <v>1</v>
      </c>
      <c r="B11" s="230" t="s">
        <v>766</v>
      </c>
      <c r="C11" s="895">
        <v>2881</v>
      </c>
      <c r="D11" s="895">
        <v>2881</v>
      </c>
      <c r="E11" s="895">
        <v>154768</v>
      </c>
      <c r="F11" s="923" t="s">
        <v>1010</v>
      </c>
      <c r="G11" s="895">
        <v>3</v>
      </c>
      <c r="H11" s="895">
        <v>309</v>
      </c>
      <c r="I11" s="895">
        <v>19141</v>
      </c>
      <c r="J11" s="781" t="s">
        <v>7</v>
      </c>
      <c r="K11" s="783">
        <v>0</v>
      </c>
      <c r="L11" s="783">
        <v>0</v>
      </c>
      <c r="M11" s="783">
        <v>0</v>
      </c>
    </row>
    <row r="12" spans="1:13" s="288" customFormat="1" ht="30.75" customHeight="1">
      <c r="A12" s="293">
        <v>2</v>
      </c>
      <c r="B12" s="226" t="s">
        <v>767</v>
      </c>
      <c r="C12" s="895">
        <v>2701</v>
      </c>
      <c r="D12" s="895">
        <v>2701</v>
      </c>
      <c r="E12" s="895">
        <v>140807</v>
      </c>
      <c r="F12" s="782" t="s">
        <v>7</v>
      </c>
      <c r="G12" s="895">
        <v>0</v>
      </c>
      <c r="H12" s="895">
        <v>0</v>
      </c>
      <c r="I12" s="895">
        <v>0</v>
      </c>
      <c r="J12" s="781" t="s">
        <v>7</v>
      </c>
      <c r="K12" s="783">
        <v>0</v>
      </c>
      <c r="L12" s="783">
        <v>0</v>
      </c>
      <c r="M12" s="783">
        <v>0</v>
      </c>
    </row>
    <row r="13" spans="1:13" s="332" customFormat="1" ht="30.75" customHeight="1">
      <c r="A13" s="323">
        <v>3</v>
      </c>
      <c r="B13" s="230" t="s">
        <v>768</v>
      </c>
      <c r="C13" s="895">
        <v>3536</v>
      </c>
      <c r="D13" s="895">
        <v>3536</v>
      </c>
      <c r="E13" s="895">
        <v>167682</v>
      </c>
      <c r="F13" s="923" t="s">
        <v>1010</v>
      </c>
      <c r="G13" s="895">
        <v>2</v>
      </c>
      <c r="H13" s="895">
        <v>333</v>
      </c>
      <c r="I13" s="895">
        <v>40672</v>
      </c>
      <c r="J13" s="781" t="s">
        <v>7</v>
      </c>
      <c r="K13" s="783">
        <v>0</v>
      </c>
      <c r="L13" s="783">
        <v>0</v>
      </c>
      <c r="M13" s="783">
        <v>0</v>
      </c>
    </row>
    <row r="14" spans="1:13" s="288" customFormat="1" ht="30.75" customHeight="1">
      <c r="A14" s="293">
        <v>4</v>
      </c>
      <c r="B14" s="226" t="s">
        <v>769</v>
      </c>
      <c r="C14" s="895">
        <v>3495</v>
      </c>
      <c r="D14" s="895">
        <v>3495</v>
      </c>
      <c r="E14" s="895">
        <v>185127</v>
      </c>
      <c r="F14" s="784" t="s">
        <v>1037</v>
      </c>
      <c r="G14" s="783">
        <v>4</v>
      </c>
      <c r="H14" s="783">
        <v>644</v>
      </c>
      <c r="I14" s="783">
        <v>103716</v>
      </c>
      <c r="J14" s="782" t="s">
        <v>1005</v>
      </c>
      <c r="K14" s="783">
        <v>1</v>
      </c>
      <c r="L14" s="783">
        <v>129</v>
      </c>
      <c r="M14" s="783">
        <v>14216</v>
      </c>
    </row>
    <row r="15" spans="1:13" s="288" customFormat="1" ht="30.75" customHeight="1">
      <c r="A15" s="293">
        <v>5</v>
      </c>
      <c r="B15" s="226" t="s">
        <v>770</v>
      </c>
      <c r="C15" s="895">
        <v>2813</v>
      </c>
      <c r="D15" s="895">
        <v>2823</v>
      </c>
      <c r="E15" s="895">
        <v>136127</v>
      </c>
      <c r="F15" s="784" t="s">
        <v>1038</v>
      </c>
      <c r="G15" s="783">
        <v>5</v>
      </c>
      <c r="H15" s="783">
        <v>416</v>
      </c>
      <c r="I15" s="783">
        <v>62292</v>
      </c>
      <c r="J15" s="782" t="s">
        <v>7</v>
      </c>
      <c r="K15" s="783">
        <v>0</v>
      </c>
      <c r="L15" s="783">
        <v>0</v>
      </c>
      <c r="M15" s="783">
        <v>0</v>
      </c>
    </row>
    <row r="16" spans="1:13" s="332" customFormat="1" ht="30.75" customHeight="1">
      <c r="A16" s="323">
        <v>6</v>
      </c>
      <c r="B16" s="230" t="s">
        <v>771</v>
      </c>
      <c r="C16" s="895">
        <v>3011</v>
      </c>
      <c r="D16" s="895">
        <v>3011</v>
      </c>
      <c r="E16" s="895">
        <v>192593</v>
      </c>
      <c r="F16" s="899" t="s">
        <v>1004</v>
      </c>
      <c r="G16" s="783">
        <v>1</v>
      </c>
      <c r="H16" s="783">
        <v>86</v>
      </c>
      <c r="I16" s="783">
        <v>8288</v>
      </c>
      <c r="J16" s="782" t="s">
        <v>7</v>
      </c>
      <c r="K16" s="783">
        <v>0</v>
      </c>
      <c r="L16" s="783">
        <v>0</v>
      </c>
      <c r="M16" s="783">
        <v>0</v>
      </c>
    </row>
    <row r="17" spans="1:13" s="332" customFormat="1" ht="30.75" customHeight="1">
      <c r="A17" s="323">
        <v>7</v>
      </c>
      <c r="B17" s="230" t="s">
        <v>772</v>
      </c>
      <c r="C17" s="895">
        <v>3374</v>
      </c>
      <c r="D17" s="895">
        <v>3374</v>
      </c>
      <c r="E17" s="895">
        <v>268807</v>
      </c>
      <c r="F17" s="899" t="s">
        <v>1004</v>
      </c>
      <c r="G17" s="783">
        <v>1</v>
      </c>
      <c r="H17" s="783">
        <v>174</v>
      </c>
      <c r="I17" s="783">
        <v>17519</v>
      </c>
      <c r="J17" s="782" t="s">
        <v>7</v>
      </c>
      <c r="K17" s="783">
        <v>0</v>
      </c>
      <c r="L17" s="783">
        <v>0</v>
      </c>
      <c r="M17" s="783">
        <v>0</v>
      </c>
    </row>
    <row r="18" spans="1:13" s="332" customFormat="1" ht="30.75" customHeight="1">
      <c r="A18" s="323">
        <v>8</v>
      </c>
      <c r="B18" s="230" t="s">
        <v>773</v>
      </c>
      <c r="C18" s="895">
        <v>2911</v>
      </c>
      <c r="D18" s="895">
        <v>2911</v>
      </c>
      <c r="E18" s="895">
        <v>188281</v>
      </c>
      <c r="F18" s="900" t="s">
        <v>1008</v>
      </c>
      <c r="G18" s="783">
        <v>3</v>
      </c>
      <c r="H18" s="783">
        <v>507</v>
      </c>
      <c r="I18" s="783">
        <v>43000</v>
      </c>
      <c r="J18" s="782" t="s">
        <v>7</v>
      </c>
      <c r="K18" s="783">
        <v>0</v>
      </c>
      <c r="L18" s="783">
        <v>0</v>
      </c>
      <c r="M18" s="783">
        <v>0</v>
      </c>
    </row>
    <row r="19" spans="1:13" s="332" customFormat="1" ht="30.75" customHeight="1">
      <c r="A19" s="323">
        <v>9</v>
      </c>
      <c r="B19" s="230" t="s">
        <v>774</v>
      </c>
      <c r="C19" s="895">
        <v>3012</v>
      </c>
      <c r="D19" s="895">
        <v>3012</v>
      </c>
      <c r="E19" s="895">
        <v>143360</v>
      </c>
      <c r="F19" s="900" t="s">
        <v>1039</v>
      </c>
      <c r="G19" s="783">
        <v>2</v>
      </c>
      <c r="H19" s="783">
        <v>400</v>
      </c>
      <c r="I19" s="783">
        <v>34345</v>
      </c>
      <c r="J19" s="782" t="s">
        <v>7</v>
      </c>
      <c r="K19" s="783">
        <v>0</v>
      </c>
      <c r="L19" s="783">
        <v>0</v>
      </c>
      <c r="M19" s="783">
        <v>0</v>
      </c>
    </row>
    <row r="20" spans="1:13" s="332" customFormat="1" ht="30.75" customHeight="1">
      <c r="A20" s="323">
        <v>10</v>
      </c>
      <c r="B20" s="230" t="s">
        <v>775</v>
      </c>
      <c r="C20" s="895">
        <v>3981</v>
      </c>
      <c r="D20" s="895">
        <v>3981</v>
      </c>
      <c r="E20" s="895">
        <v>201542</v>
      </c>
      <c r="F20" s="784" t="s">
        <v>1003</v>
      </c>
      <c r="G20" s="783">
        <v>3</v>
      </c>
      <c r="H20" s="783">
        <v>822</v>
      </c>
      <c r="I20" s="783">
        <v>60097</v>
      </c>
      <c r="J20" s="782" t="s">
        <v>7</v>
      </c>
      <c r="K20" s="783">
        <v>0</v>
      </c>
      <c r="L20" s="783">
        <v>0</v>
      </c>
      <c r="M20" s="783">
        <v>0</v>
      </c>
    </row>
    <row r="21" spans="1:13" s="332" customFormat="1" ht="30.75" customHeight="1">
      <c r="A21" s="323">
        <v>11</v>
      </c>
      <c r="B21" s="230" t="s">
        <v>776</v>
      </c>
      <c r="C21" s="895">
        <v>3138</v>
      </c>
      <c r="D21" s="895">
        <v>3158</v>
      </c>
      <c r="E21" s="895">
        <v>160633</v>
      </c>
      <c r="F21" s="784" t="s">
        <v>1003</v>
      </c>
      <c r="G21" s="783">
        <v>1</v>
      </c>
      <c r="H21" s="783">
        <v>104</v>
      </c>
      <c r="I21" s="783">
        <v>16101</v>
      </c>
      <c r="J21" s="782" t="s">
        <v>7</v>
      </c>
      <c r="K21" s="783">
        <v>0</v>
      </c>
      <c r="L21" s="783">
        <v>0</v>
      </c>
      <c r="M21" s="783">
        <v>0</v>
      </c>
    </row>
    <row r="22" spans="1:13" s="332" customFormat="1" ht="39" customHeight="1">
      <c r="A22" s="323">
        <v>12</v>
      </c>
      <c r="B22" s="230" t="s">
        <v>777</v>
      </c>
      <c r="C22" s="895">
        <v>3637</v>
      </c>
      <c r="D22" s="895">
        <v>3637</v>
      </c>
      <c r="E22" s="895">
        <v>252507</v>
      </c>
      <c r="F22" s="784" t="s">
        <v>1040</v>
      </c>
      <c r="G22" s="783">
        <v>4</v>
      </c>
      <c r="H22" s="783">
        <v>116</v>
      </c>
      <c r="I22" s="783">
        <v>17293</v>
      </c>
      <c r="J22" s="782" t="s">
        <v>7</v>
      </c>
      <c r="K22" s="783">
        <v>0</v>
      </c>
      <c r="L22" s="783">
        <v>0</v>
      </c>
      <c r="M22" s="783">
        <v>0</v>
      </c>
    </row>
    <row r="23" spans="1:13" s="332" customFormat="1" ht="30.75" customHeight="1">
      <c r="A23" s="323">
        <v>13</v>
      </c>
      <c r="B23" s="230" t="s">
        <v>778</v>
      </c>
      <c r="C23" s="895">
        <v>2924</v>
      </c>
      <c r="D23" s="895">
        <v>2924</v>
      </c>
      <c r="E23" s="895">
        <v>332900</v>
      </c>
      <c r="F23" s="782" t="s">
        <v>7</v>
      </c>
      <c r="G23" s="783">
        <v>0</v>
      </c>
      <c r="H23" s="783">
        <v>0</v>
      </c>
      <c r="I23" s="783">
        <v>0</v>
      </c>
      <c r="J23" s="782" t="s">
        <v>7</v>
      </c>
      <c r="K23" s="783">
        <v>0</v>
      </c>
      <c r="L23" s="783">
        <v>0</v>
      </c>
      <c r="M23" s="783">
        <v>0</v>
      </c>
    </row>
    <row r="24" spans="1:13" s="289" customFormat="1" ht="30.75" customHeight="1">
      <c r="A24" s="1545" t="s">
        <v>779</v>
      </c>
      <c r="B24" s="1545"/>
      <c r="C24" s="1077">
        <f aca="true" t="shared" si="0" ref="C24:H24">SUM(C11:C23)</f>
        <v>41414</v>
      </c>
      <c r="D24" s="1078">
        <f t="shared" si="0"/>
        <v>41444</v>
      </c>
      <c r="E24" s="1078">
        <f t="shared" si="0"/>
        <v>2525134</v>
      </c>
      <c r="F24" s="1079" t="s">
        <v>7</v>
      </c>
      <c r="G24" s="1078">
        <f>SUM(G11:G23)</f>
        <v>29</v>
      </c>
      <c r="H24" s="1077">
        <f t="shared" si="0"/>
        <v>3911</v>
      </c>
      <c r="I24" s="1077">
        <f>SUM(I11:I23)</f>
        <v>422464</v>
      </c>
      <c r="J24" s="1079" t="s">
        <v>7</v>
      </c>
      <c r="K24" s="1080">
        <f>SUM(K11:K23)</f>
        <v>1</v>
      </c>
      <c r="L24" s="1080">
        <f>SUM(L11:L23)</f>
        <v>129</v>
      </c>
      <c r="M24" s="1080">
        <f>SUM(M11:M23)</f>
        <v>14216</v>
      </c>
    </row>
    <row r="25" spans="1:6" s="288" customFormat="1" ht="15.75" customHeight="1">
      <c r="A25" s="289"/>
      <c r="B25" s="289"/>
      <c r="C25" s="777"/>
      <c r="D25" s="289"/>
      <c r="E25" s="289"/>
      <c r="F25" s="289"/>
    </row>
    <row r="26" spans="1:13" s="288" customFormat="1" ht="60" customHeight="1">
      <c r="A26" s="1560" t="s">
        <v>786</v>
      </c>
      <c r="B26" s="1560"/>
      <c r="C26" s="778"/>
      <c r="D26" s="296"/>
      <c r="G26" s="349"/>
      <c r="H26" s="349"/>
      <c r="J26" s="1603" t="s">
        <v>741</v>
      </c>
      <c r="K26" s="1603"/>
      <c r="L26" s="1603"/>
      <c r="M26" s="1603"/>
    </row>
  </sheetData>
  <sheetProtection/>
  <mergeCells count="12">
    <mergeCell ref="A24:B24"/>
    <mergeCell ref="A26:B26"/>
    <mergeCell ref="J26:M26"/>
    <mergeCell ref="L1:M1"/>
    <mergeCell ref="A2:M2"/>
    <mergeCell ref="A3:M3"/>
    <mergeCell ref="A5:M5"/>
    <mergeCell ref="A8:A9"/>
    <mergeCell ref="B8:B9"/>
    <mergeCell ref="C8:E8"/>
    <mergeCell ref="F8:I8"/>
    <mergeCell ref="J8:M8"/>
  </mergeCells>
  <printOptions horizontalCentered="1"/>
  <pageMargins left="0.71" right="0.2" top="0.2" bottom="0.2" header="0.2" footer="0.2"/>
  <pageSetup horizontalDpi="600" verticalDpi="600" orientation="landscape" paperSize="9" scale="75" r:id="rId1"/>
  <headerFooter>
    <oddFooter>&amp;C48</oddFooter>
  </headerFooter>
</worksheet>
</file>

<file path=xl/worksheets/sheet49.xml><?xml version="1.0" encoding="utf-8"?>
<worksheet xmlns="http://schemas.openxmlformats.org/spreadsheetml/2006/main" xmlns:r="http://schemas.openxmlformats.org/officeDocument/2006/relationships">
  <sheetPr>
    <tabColor rgb="FF00B050"/>
  </sheetPr>
  <dimension ref="A1:L24"/>
  <sheetViews>
    <sheetView view="pageBreakPreview" zoomScale="84" zoomScaleSheetLayoutView="84" zoomScalePageLayoutView="0" workbookViewId="0" topLeftCell="A11">
      <selection activeCell="A4" sqref="A4:K4"/>
    </sheetView>
  </sheetViews>
  <sheetFormatPr defaultColWidth="9.140625" defaultRowHeight="12.75"/>
  <cols>
    <col min="1" max="1" width="6.8515625" style="126" customWidth="1"/>
    <col min="2" max="2" width="17.421875" style="126" customWidth="1"/>
    <col min="3" max="5" width="9.140625" style="126" customWidth="1"/>
    <col min="6" max="6" width="13.421875" style="126" customWidth="1"/>
    <col min="7" max="7" width="16.7109375" style="126" customWidth="1"/>
    <col min="8" max="8" width="12.421875" style="126" customWidth="1"/>
    <col min="9" max="9" width="15.28125" style="126" customWidth="1"/>
    <col min="10" max="10" width="15.7109375" style="126" customWidth="1"/>
    <col min="11" max="11" width="13.8515625" style="126" customWidth="1"/>
    <col min="12" max="12" width="9.140625" style="126" hidden="1" customWidth="1"/>
    <col min="13" max="16384" width="9.140625" style="126" customWidth="1"/>
  </cols>
  <sheetData>
    <row r="1" spans="1:11" ht="18">
      <c r="A1" s="1409" t="s">
        <v>970</v>
      </c>
      <c r="B1" s="1409"/>
      <c r="C1" s="1409"/>
      <c r="D1" s="1409"/>
      <c r="E1" s="1409"/>
      <c r="F1" s="1409"/>
      <c r="G1" s="1409"/>
      <c r="H1" s="1409"/>
      <c r="I1" s="1409"/>
      <c r="J1" s="1703" t="s">
        <v>453</v>
      </c>
      <c r="K1" s="1703"/>
    </row>
    <row r="2" spans="1:11" ht="21">
      <c r="A2" s="1410" t="s">
        <v>636</v>
      </c>
      <c r="B2" s="1410"/>
      <c r="C2" s="1410"/>
      <c r="D2" s="1410"/>
      <c r="E2" s="1410"/>
      <c r="F2" s="1410"/>
      <c r="G2" s="1410"/>
      <c r="H2" s="1410"/>
      <c r="I2" s="1410"/>
      <c r="J2" s="1410"/>
      <c r="K2" s="1410"/>
    </row>
    <row r="3" spans="1:11" ht="15">
      <c r="A3" s="656"/>
      <c r="B3" s="656"/>
      <c r="C3" s="656"/>
      <c r="D3" s="656"/>
      <c r="E3" s="656"/>
      <c r="F3" s="656"/>
      <c r="G3" s="656"/>
      <c r="H3" s="656"/>
      <c r="I3" s="656"/>
      <c r="J3" s="656"/>
      <c r="K3" s="656"/>
    </row>
    <row r="4" spans="1:11" ht="15">
      <c r="A4" s="1704" t="s">
        <v>971</v>
      </c>
      <c r="B4" s="1704"/>
      <c r="C4" s="1704"/>
      <c r="D4" s="1704"/>
      <c r="E4" s="1704"/>
      <c r="F4" s="1704"/>
      <c r="G4" s="1704"/>
      <c r="H4" s="1704"/>
      <c r="I4" s="1704"/>
      <c r="J4" s="1704"/>
      <c r="K4" s="1704"/>
    </row>
    <row r="5" spans="1:12" ht="15">
      <c r="A5" s="164" t="s">
        <v>866</v>
      </c>
      <c r="B5" s="164"/>
      <c r="C5" s="164"/>
      <c r="D5" s="164"/>
      <c r="E5" s="164"/>
      <c r="F5" s="164"/>
      <c r="G5" s="164"/>
      <c r="H5" s="164"/>
      <c r="I5" s="656"/>
      <c r="J5" s="1389" t="s">
        <v>1024</v>
      </c>
      <c r="K5" s="1389"/>
      <c r="L5" s="1389"/>
    </row>
    <row r="6" spans="1:12" ht="24" customHeight="1">
      <c r="A6" s="1680" t="s">
        <v>2</v>
      </c>
      <c r="B6" s="1680" t="s">
        <v>3</v>
      </c>
      <c r="C6" s="1680" t="s">
        <v>252</v>
      </c>
      <c r="D6" s="1680" t="s">
        <v>253</v>
      </c>
      <c r="E6" s="1680"/>
      <c r="F6" s="1680"/>
      <c r="G6" s="1680"/>
      <c r="H6" s="1680"/>
      <c r="I6" s="1705" t="s">
        <v>254</v>
      </c>
      <c r="J6" s="1706"/>
      <c r="K6" s="1707"/>
      <c r="L6" s="142"/>
    </row>
    <row r="7" spans="1:12" ht="90" customHeight="1">
      <c r="A7" s="1680"/>
      <c r="B7" s="1680"/>
      <c r="C7" s="1680"/>
      <c r="D7" s="1216" t="s">
        <v>255</v>
      </c>
      <c r="E7" s="1216" t="s">
        <v>162</v>
      </c>
      <c r="F7" s="1216" t="s">
        <v>386</v>
      </c>
      <c r="G7" s="1216" t="s">
        <v>256</v>
      </c>
      <c r="H7" s="1216" t="s">
        <v>363</v>
      </c>
      <c r="I7" s="1216" t="s">
        <v>257</v>
      </c>
      <c r="J7" s="1216" t="s">
        <v>258</v>
      </c>
      <c r="K7" s="1216" t="s">
        <v>259</v>
      </c>
      <c r="L7" s="142"/>
    </row>
    <row r="8" spans="1:12" ht="15">
      <c r="A8" s="761" t="s">
        <v>217</v>
      </c>
      <c r="B8" s="761" t="s">
        <v>218</v>
      </c>
      <c r="C8" s="761" t="s">
        <v>219</v>
      </c>
      <c r="D8" s="761" t="s">
        <v>220</v>
      </c>
      <c r="E8" s="761" t="s">
        <v>221</v>
      </c>
      <c r="F8" s="761" t="s">
        <v>222</v>
      </c>
      <c r="G8" s="761" t="s">
        <v>223</v>
      </c>
      <c r="H8" s="761" t="s">
        <v>224</v>
      </c>
      <c r="I8" s="761" t="s">
        <v>241</v>
      </c>
      <c r="J8" s="761" t="s">
        <v>242</v>
      </c>
      <c r="K8" s="761" t="s">
        <v>243</v>
      </c>
      <c r="L8" s="142"/>
    </row>
    <row r="9" spans="1:12" s="867" customFormat="1" ht="26.25" customHeight="1">
      <c r="A9" s="293">
        <v>1</v>
      </c>
      <c r="B9" s="226" t="s">
        <v>766</v>
      </c>
      <c r="C9" s="1166">
        <v>3</v>
      </c>
      <c r="D9" s="785">
        <v>309</v>
      </c>
      <c r="E9" s="785">
        <v>19141</v>
      </c>
      <c r="F9" s="783">
        <v>300</v>
      </c>
      <c r="G9" s="785">
        <v>411</v>
      </c>
      <c r="H9" s="785">
        <v>611</v>
      </c>
      <c r="I9" s="712">
        <v>20</v>
      </c>
      <c r="J9" s="712">
        <v>41.1</v>
      </c>
      <c r="K9" s="712">
        <v>61.1</v>
      </c>
      <c r="L9" s="866" t="e">
        <f>AT_20_CentralCookingagency!#REF!+AT_20_CentralCookingagency!R11</f>
        <v>#REF!</v>
      </c>
    </row>
    <row r="10" spans="1:12" s="288" customFormat="1" ht="26.25" customHeight="1">
      <c r="A10" s="293">
        <v>2</v>
      </c>
      <c r="B10" s="226" t="s">
        <v>767</v>
      </c>
      <c r="C10" s="1166">
        <v>0</v>
      </c>
      <c r="D10" s="785">
        <v>0</v>
      </c>
      <c r="E10" s="785">
        <v>0</v>
      </c>
      <c r="F10" s="783">
        <v>0</v>
      </c>
      <c r="G10" s="785">
        <v>0</v>
      </c>
      <c r="H10" s="785">
        <v>0</v>
      </c>
      <c r="I10" s="712">
        <v>0</v>
      </c>
      <c r="J10" s="712">
        <v>0</v>
      </c>
      <c r="K10" s="712">
        <v>0</v>
      </c>
      <c r="L10" s="785" t="e">
        <f>AT_20_CentralCookingagency!#REF!+AT_20_CentralCookingagency!R12</f>
        <v>#REF!</v>
      </c>
    </row>
    <row r="11" spans="1:12" s="867" customFormat="1" ht="26.25" customHeight="1">
      <c r="A11" s="293">
        <v>3</v>
      </c>
      <c r="B11" s="226" t="s">
        <v>768</v>
      </c>
      <c r="C11" s="1166">
        <v>2</v>
      </c>
      <c r="D11" s="785">
        <v>333</v>
      </c>
      <c r="E11" s="785">
        <v>40672</v>
      </c>
      <c r="F11" s="783">
        <v>300</v>
      </c>
      <c r="G11" s="785">
        <v>273</v>
      </c>
      <c r="H11" s="785">
        <v>473</v>
      </c>
      <c r="I11" s="712">
        <v>20</v>
      </c>
      <c r="J11" s="712">
        <v>27.3</v>
      </c>
      <c r="K11" s="712">
        <v>47.3</v>
      </c>
      <c r="L11" s="866" t="e">
        <f>AT_20_CentralCookingagency!#REF!+AT_20_CentralCookingagency!R13</f>
        <v>#REF!</v>
      </c>
    </row>
    <row r="12" spans="1:12" s="288" customFormat="1" ht="26.25" customHeight="1">
      <c r="A12" s="293">
        <v>4</v>
      </c>
      <c r="B12" s="226" t="s">
        <v>769</v>
      </c>
      <c r="C12" s="1166">
        <v>5</v>
      </c>
      <c r="D12" s="785">
        <v>773</v>
      </c>
      <c r="E12" s="785">
        <v>103845</v>
      </c>
      <c r="F12" s="783">
        <v>770</v>
      </c>
      <c r="G12" s="785">
        <v>268</v>
      </c>
      <c r="H12" s="785">
        <v>531</v>
      </c>
      <c r="I12" s="712">
        <v>26.3</v>
      </c>
      <c r="J12" s="712">
        <v>26.8</v>
      </c>
      <c r="K12" s="712">
        <v>53.1</v>
      </c>
      <c r="L12" s="785" t="e">
        <f>AT_20_CentralCookingagency!#REF!+AT_20_CentralCookingagency!R14</f>
        <v>#REF!</v>
      </c>
    </row>
    <row r="13" spans="1:12" s="288" customFormat="1" ht="26.25" customHeight="1">
      <c r="A13" s="293">
        <v>5</v>
      </c>
      <c r="B13" s="226" t="s">
        <v>770</v>
      </c>
      <c r="C13" s="1166">
        <v>5</v>
      </c>
      <c r="D13" s="785">
        <v>416</v>
      </c>
      <c r="E13" s="785">
        <v>62292</v>
      </c>
      <c r="F13" s="783">
        <v>410</v>
      </c>
      <c r="G13" s="785">
        <v>444</v>
      </c>
      <c r="H13" s="785">
        <v>548</v>
      </c>
      <c r="I13" s="712">
        <v>10.4</v>
      </c>
      <c r="J13" s="712">
        <v>44.4</v>
      </c>
      <c r="K13" s="712">
        <v>54.8</v>
      </c>
      <c r="L13" s="785" t="e">
        <f>AT_20_CentralCookingagency!#REF!+AT_20_CentralCookingagency!R15</f>
        <v>#REF!</v>
      </c>
    </row>
    <row r="14" spans="1:12" s="288" customFormat="1" ht="26.25" customHeight="1">
      <c r="A14" s="293">
        <v>6</v>
      </c>
      <c r="B14" s="226" t="s">
        <v>771</v>
      </c>
      <c r="C14" s="1166">
        <v>1</v>
      </c>
      <c r="D14" s="785">
        <v>86</v>
      </c>
      <c r="E14" s="785">
        <v>8288</v>
      </c>
      <c r="F14" s="783">
        <v>86</v>
      </c>
      <c r="G14" s="785">
        <v>86</v>
      </c>
      <c r="H14" s="785">
        <v>106</v>
      </c>
      <c r="I14" s="712">
        <v>2</v>
      </c>
      <c r="J14" s="712">
        <v>8.6</v>
      </c>
      <c r="K14" s="712">
        <v>10.6</v>
      </c>
      <c r="L14" s="785" t="e">
        <f>AT_20_CentralCookingagency!#REF!+AT_20_CentralCookingagency!R16</f>
        <v>#REF!</v>
      </c>
    </row>
    <row r="15" spans="1:12" s="288" customFormat="1" ht="26.25" customHeight="1">
      <c r="A15" s="293">
        <v>7</v>
      </c>
      <c r="B15" s="226" t="s">
        <v>772</v>
      </c>
      <c r="C15" s="1166">
        <v>1</v>
      </c>
      <c r="D15" s="785">
        <v>174</v>
      </c>
      <c r="E15" s="785">
        <v>17519</v>
      </c>
      <c r="F15" s="783">
        <v>174</v>
      </c>
      <c r="G15" s="785">
        <v>174</v>
      </c>
      <c r="H15" s="785">
        <v>214</v>
      </c>
      <c r="I15" s="712">
        <v>4</v>
      </c>
      <c r="J15" s="712">
        <v>17.4</v>
      </c>
      <c r="K15" s="712">
        <v>21.4</v>
      </c>
      <c r="L15" s="785" t="e">
        <f>AT_20_CentralCookingagency!#REF!+AT_20_CentralCookingagency!R17</f>
        <v>#REF!</v>
      </c>
    </row>
    <row r="16" spans="1:12" s="867" customFormat="1" ht="26.25" customHeight="1">
      <c r="A16" s="293">
        <v>8</v>
      </c>
      <c r="B16" s="226" t="s">
        <v>773</v>
      </c>
      <c r="C16" s="1166">
        <v>3</v>
      </c>
      <c r="D16" s="785">
        <v>507</v>
      </c>
      <c r="E16" s="785">
        <v>43000</v>
      </c>
      <c r="F16" s="783">
        <v>507</v>
      </c>
      <c r="G16" s="785">
        <v>958</v>
      </c>
      <c r="H16" s="785">
        <v>1028</v>
      </c>
      <c r="I16" s="712">
        <v>7</v>
      </c>
      <c r="J16" s="712">
        <v>95.8</v>
      </c>
      <c r="K16" s="712">
        <v>102.8</v>
      </c>
      <c r="L16" s="866" t="e">
        <f>AT_20_CentralCookingagency!#REF!+AT_20_CentralCookingagency!R18</f>
        <v>#REF!</v>
      </c>
    </row>
    <row r="17" spans="1:12" s="288" customFormat="1" ht="26.25" customHeight="1">
      <c r="A17" s="293">
        <v>9</v>
      </c>
      <c r="B17" s="226" t="s">
        <v>774</v>
      </c>
      <c r="C17" s="1166">
        <v>2</v>
      </c>
      <c r="D17" s="785">
        <v>400</v>
      </c>
      <c r="E17" s="785">
        <v>34345</v>
      </c>
      <c r="F17" s="783">
        <v>400</v>
      </c>
      <c r="G17" s="785">
        <v>676</v>
      </c>
      <c r="H17" s="785">
        <v>807</v>
      </c>
      <c r="I17" s="712">
        <v>13.1</v>
      </c>
      <c r="J17" s="712">
        <v>67.6</v>
      </c>
      <c r="K17" s="712">
        <v>80.7</v>
      </c>
      <c r="L17" s="785" t="e">
        <f>AT_20_CentralCookingagency!#REF!+AT_20_CentralCookingagency!R19</f>
        <v>#REF!</v>
      </c>
    </row>
    <row r="18" spans="1:12" s="288" customFormat="1" ht="26.25" customHeight="1">
      <c r="A18" s="293">
        <v>10</v>
      </c>
      <c r="B18" s="226" t="s">
        <v>775</v>
      </c>
      <c r="C18" s="1166">
        <v>3</v>
      </c>
      <c r="D18" s="785">
        <v>822</v>
      </c>
      <c r="E18" s="785">
        <v>60097</v>
      </c>
      <c r="F18" s="783">
        <v>800</v>
      </c>
      <c r="G18" s="785">
        <v>1135</v>
      </c>
      <c r="H18" s="785">
        <v>1320</v>
      </c>
      <c r="I18" s="712">
        <v>18.5</v>
      </c>
      <c r="J18" s="712">
        <v>113.5</v>
      </c>
      <c r="K18" s="712">
        <v>132</v>
      </c>
      <c r="L18" s="785" t="e">
        <f>AT_20_CentralCookingagency!#REF!+AT_20_CentralCookingagency!R20</f>
        <v>#REF!</v>
      </c>
    </row>
    <row r="19" spans="1:12" s="288" customFormat="1" ht="26.25" customHeight="1">
      <c r="A19" s="293">
        <v>11</v>
      </c>
      <c r="B19" s="226" t="s">
        <v>776</v>
      </c>
      <c r="C19" s="1166">
        <v>1</v>
      </c>
      <c r="D19" s="785">
        <v>104</v>
      </c>
      <c r="E19" s="785">
        <v>16101</v>
      </c>
      <c r="F19" s="783">
        <v>100</v>
      </c>
      <c r="G19" s="785">
        <v>104</v>
      </c>
      <c r="H19" s="785">
        <v>121</v>
      </c>
      <c r="I19" s="712">
        <v>1.7</v>
      </c>
      <c r="J19" s="712">
        <v>10.4</v>
      </c>
      <c r="K19" s="712">
        <v>12.1</v>
      </c>
      <c r="L19" s="785" t="e">
        <f>AT_20_CentralCookingagency!#REF!+AT_20_CentralCookingagency!R21</f>
        <v>#REF!</v>
      </c>
    </row>
    <row r="20" spans="1:12" s="332" customFormat="1" ht="26.25" customHeight="1">
      <c r="A20" s="323">
        <v>12</v>
      </c>
      <c r="B20" s="230" t="s">
        <v>777</v>
      </c>
      <c r="C20" s="1166">
        <v>4</v>
      </c>
      <c r="D20" s="785">
        <v>116</v>
      </c>
      <c r="E20" s="785">
        <v>17293</v>
      </c>
      <c r="F20" s="783">
        <v>116</v>
      </c>
      <c r="G20" s="783">
        <v>232</v>
      </c>
      <c r="H20" s="785">
        <v>276</v>
      </c>
      <c r="I20" s="712">
        <v>4.4</v>
      </c>
      <c r="J20" s="712">
        <v>23.2</v>
      </c>
      <c r="K20" s="712">
        <v>27.6</v>
      </c>
      <c r="L20" s="783" t="e">
        <f>AT_20_CentralCookingagency!#REF!+AT_20_CentralCookingagency!R22</f>
        <v>#REF!</v>
      </c>
    </row>
    <row r="21" spans="1:12" s="288" customFormat="1" ht="26.25" customHeight="1">
      <c r="A21" s="293">
        <v>13</v>
      </c>
      <c r="B21" s="226" t="s">
        <v>778</v>
      </c>
      <c r="C21" s="1166">
        <v>0</v>
      </c>
      <c r="D21" s="785">
        <v>0</v>
      </c>
      <c r="E21" s="785">
        <v>0</v>
      </c>
      <c r="F21" s="783">
        <v>0</v>
      </c>
      <c r="G21" s="785">
        <v>0</v>
      </c>
      <c r="H21" s="785">
        <v>0</v>
      </c>
      <c r="I21" s="712">
        <v>0</v>
      </c>
      <c r="J21" s="712">
        <v>0</v>
      </c>
      <c r="K21" s="712">
        <v>0</v>
      </c>
      <c r="L21" s="785" t="e">
        <f>AT_20_CentralCookingagency!#REF!+AT_20_CentralCookingagency!R23</f>
        <v>#REF!</v>
      </c>
    </row>
    <row r="22" spans="1:12" s="289" customFormat="1" ht="26.25" customHeight="1">
      <c r="A22" s="1545" t="s">
        <v>779</v>
      </c>
      <c r="B22" s="1545"/>
      <c r="C22" s="1217">
        <f>SUM(C9:C21)</f>
        <v>30</v>
      </c>
      <c r="D22" s="1080">
        <f aca="true" t="shared" si="0" ref="D22:K22">SUM(D9:D21)</f>
        <v>4040</v>
      </c>
      <c r="E22" s="1080">
        <f t="shared" si="0"/>
        <v>422593</v>
      </c>
      <c r="F22" s="1080">
        <f t="shared" si="0"/>
        <v>3963</v>
      </c>
      <c r="G22" s="1080">
        <f t="shared" si="0"/>
        <v>4761</v>
      </c>
      <c r="H22" s="1080">
        <f>SUM(H9:H21)</f>
        <v>6035</v>
      </c>
      <c r="I22" s="1081">
        <f t="shared" si="0"/>
        <v>127.4</v>
      </c>
      <c r="J22" s="1081">
        <f t="shared" si="0"/>
        <v>476.09999999999997</v>
      </c>
      <c r="K22" s="1081">
        <f t="shared" si="0"/>
        <v>603.5</v>
      </c>
      <c r="L22" s="294" t="e">
        <f>SUM(L9:L21)</f>
        <v>#REF!</v>
      </c>
    </row>
    <row r="23" spans="1:6" s="288" customFormat="1" ht="15.75" customHeight="1">
      <c r="A23" s="289"/>
      <c r="B23" s="289"/>
      <c r="C23" s="289"/>
      <c r="D23" s="289"/>
      <c r="E23" s="289"/>
      <c r="F23" s="289"/>
    </row>
    <row r="24" spans="1:12" s="288" customFormat="1" ht="60" customHeight="1">
      <c r="A24" s="1560" t="s">
        <v>786</v>
      </c>
      <c r="B24" s="1560"/>
      <c r="C24" s="295"/>
      <c r="D24" s="296"/>
      <c r="I24" s="1603" t="s">
        <v>741</v>
      </c>
      <c r="J24" s="1603"/>
      <c r="K24" s="1603"/>
      <c r="L24" s="1603"/>
    </row>
  </sheetData>
  <sheetProtection/>
  <mergeCells count="13">
    <mergeCell ref="A22:B22"/>
    <mergeCell ref="A24:B24"/>
    <mergeCell ref="I24:L24"/>
    <mergeCell ref="A1:I1"/>
    <mergeCell ref="J1:K1"/>
    <mergeCell ref="A2:K2"/>
    <mergeCell ref="A4:K4"/>
    <mergeCell ref="J5:L5"/>
    <mergeCell ref="A6:A7"/>
    <mergeCell ref="B6:B7"/>
    <mergeCell ref="C6:C7"/>
    <mergeCell ref="D6:H6"/>
    <mergeCell ref="I6:K6"/>
  </mergeCells>
  <printOptions horizontalCentered="1"/>
  <pageMargins left="0.71" right="0.2" top="0.21" bottom="0.2" header="0.2" footer="0.2"/>
  <pageSetup horizontalDpi="600" verticalDpi="600" orientation="landscape" paperSize="9" scale="85" r:id="rId1"/>
  <headerFooter>
    <oddFooter>&amp;C49</oddFooter>
  </headerFooter>
</worksheet>
</file>

<file path=xl/worksheets/sheet5.xml><?xml version="1.0" encoding="utf-8"?>
<worksheet xmlns="http://schemas.openxmlformats.org/spreadsheetml/2006/main" xmlns:r="http://schemas.openxmlformats.org/officeDocument/2006/relationships">
  <sheetPr>
    <tabColor rgb="FF00B050"/>
  </sheetPr>
  <dimension ref="A1:IU35"/>
  <sheetViews>
    <sheetView view="pageBreakPreview" zoomScale="70" zoomScaleNormal="40" zoomScaleSheetLayoutView="70" zoomScalePageLayoutView="0" workbookViewId="0" topLeftCell="A6">
      <selection activeCell="F4" sqref="F4"/>
    </sheetView>
  </sheetViews>
  <sheetFormatPr defaultColWidth="9.140625" defaultRowHeight="12.75"/>
  <cols>
    <col min="1" max="1" width="4.8515625" style="0" customWidth="1"/>
    <col min="2" max="2" width="21.421875" style="0" customWidth="1"/>
    <col min="3" max="3" width="9.421875" style="0" customWidth="1"/>
    <col min="4" max="4" width="8.421875" style="0" customWidth="1"/>
    <col min="5" max="5" width="7.7109375" style="0" customWidth="1"/>
    <col min="6" max="6" width="9.140625" style="0" customWidth="1"/>
    <col min="7" max="7" width="9.00390625" style="0" customWidth="1"/>
    <col min="8" max="8" width="8.7109375" style="0" customWidth="1"/>
    <col min="9" max="9" width="7.421875" style="0" customWidth="1"/>
    <col min="10" max="10" width="8.8515625" style="0" customWidth="1"/>
    <col min="11" max="11" width="9.57421875" style="0" customWidth="1"/>
    <col min="12" max="12" width="7.8515625" style="0" customWidth="1"/>
    <col min="13" max="13" width="8.140625" style="0" customWidth="1"/>
    <col min="14" max="16" width="9.57421875" style="0" customWidth="1"/>
    <col min="17" max="17" width="8.7109375" style="0" customWidth="1"/>
    <col min="18" max="18" width="9.00390625" style="0" customWidth="1"/>
    <col min="19" max="19" width="9.57421875" style="0" customWidth="1"/>
    <col min="20" max="20" width="9.8515625" style="0" customWidth="1"/>
    <col min="21" max="21" width="8.7109375" style="0" customWidth="1"/>
    <col min="22" max="22" width="9.7109375" style="0" customWidth="1"/>
    <col min="27" max="27" width="11.00390625" style="0" customWidth="1"/>
    <col min="28" max="29" width="8.8515625" style="0" hidden="1" customWidth="1"/>
  </cols>
  <sheetData>
    <row r="1" spans="7:20" s="58" customFormat="1" ht="12.75">
      <c r="G1" s="1284"/>
      <c r="H1" s="1284"/>
      <c r="I1" s="1284"/>
      <c r="J1" s="1284"/>
      <c r="K1" s="1284"/>
      <c r="L1" s="1284"/>
      <c r="M1" s="1284"/>
      <c r="N1" s="1284"/>
      <c r="O1" s="1284"/>
      <c r="P1" s="60"/>
      <c r="Q1" s="60"/>
      <c r="R1" s="60"/>
      <c r="T1" s="61" t="s">
        <v>48</v>
      </c>
    </row>
    <row r="2" spans="1:21" s="58" customFormat="1" ht="15">
      <c r="A2" s="1285" t="s">
        <v>46</v>
      </c>
      <c r="B2" s="1285"/>
      <c r="C2" s="1285"/>
      <c r="D2" s="1285"/>
      <c r="E2" s="1285"/>
      <c r="F2" s="1285"/>
      <c r="G2" s="1285"/>
      <c r="H2" s="1285"/>
      <c r="I2" s="1285"/>
      <c r="J2" s="1285"/>
      <c r="K2" s="1285"/>
      <c r="L2" s="1285"/>
      <c r="M2" s="1285"/>
      <c r="N2" s="1285"/>
      <c r="O2" s="1285"/>
      <c r="P2" s="1285"/>
      <c r="Q2" s="1285"/>
      <c r="R2" s="1285"/>
      <c r="S2" s="1285"/>
      <c r="T2" s="1285"/>
      <c r="U2" s="1285"/>
    </row>
    <row r="3" spans="1:255" s="58" customFormat="1" ht="15.75">
      <c r="A3" s="1286" t="s">
        <v>636</v>
      </c>
      <c r="B3" s="1286"/>
      <c r="C3" s="1286"/>
      <c r="D3" s="1286"/>
      <c r="E3" s="1286"/>
      <c r="F3" s="1286"/>
      <c r="G3" s="1286"/>
      <c r="H3" s="1286"/>
      <c r="I3" s="1286"/>
      <c r="J3" s="1286"/>
      <c r="K3" s="1286"/>
      <c r="L3" s="1286"/>
      <c r="M3" s="1286"/>
      <c r="N3" s="1286"/>
      <c r="O3" s="1286"/>
      <c r="P3" s="1286"/>
      <c r="Q3" s="1286"/>
      <c r="R3" s="1286"/>
      <c r="S3" s="1286"/>
      <c r="T3" s="1286"/>
      <c r="U3" s="1286"/>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row>
    <row r="4" spans="1:21" s="58" customFormat="1" ht="12.75">
      <c r="A4" s="63"/>
      <c r="B4" s="63"/>
      <c r="C4" s="63"/>
      <c r="D4" s="63"/>
      <c r="E4" s="63"/>
      <c r="F4" s="63"/>
      <c r="G4" s="63"/>
      <c r="H4" s="63"/>
      <c r="I4" s="63"/>
      <c r="J4" s="63"/>
      <c r="K4" s="63"/>
      <c r="L4" s="63"/>
      <c r="M4" s="63"/>
      <c r="N4" s="64"/>
      <c r="O4" s="63"/>
      <c r="P4" s="63"/>
      <c r="Q4" s="63"/>
      <c r="R4" s="63"/>
      <c r="S4" s="63"/>
      <c r="T4" s="63"/>
      <c r="U4" s="63"/>
    </row>
    <row r="5" spans="1:21" s="58" customFormat="1" ht="15">
      <c r="A5" s="1287" t="s">
        <v>749</v>
      </c>
      <c r="B5" s="1287"/>
      <c r="C5" s="1287"/>
      <c r="D5" s="1287"/>
      <c r="E5" s="1287"/>
      <c r="F5" s="1287"/>
      <c r="G5" s="1287"/>
      <c r="H5" s="1287"/>
      <c r="I5" s="1287"/>
      <c r="J5" s="1287"/>
      <c r="K5" s="1287"/>
      <c r="L5" s="1287"/>
      <c r="M5" s="1287"/>
      <c r="N5" s="1287"/>
      <c r="O5" s="1287"/>
      <c r="P5" s="1287"/>
      <c r="Q5" s="1287"/>
      <c r="R5" s="1287"/>
      <c r="S5" s="1287"/>
      <c r="T5" s="1287"/>
      <c r="U5" s="1287"/>
    </row>
    <row r="6" spans="1:21" s="58" customFormat="1" ht="15.75">
      <c r="A6" s="65"/>
      <c r="B6" s="65"/>
      <c r="C6" s="65"/>
      <c r="D6" s="65"/>
      <c r="E6" s="65"/>
      <c r="F6" s="65"/>
      <c r="G6" s="65"/>
      <c r="H6" s="65"/>
      <c r="I6" s="65"/>
      <c r="J6" s="65"/>
      <c r="K6" s="65"/>
      <c r="L6" s="65"/>
      <c r="M6" s="65"/>
      <c r="N6" s="65"/>
      <c r="O6" s="65"/>
      <c r="P6" s="65"/>
      <c r="Q6" s="65"/>
      <c r="R6" s="65"/>
      <c r="S6" s="65"/>
      <c r="T6" s="65"/>
      <c r="U6" s="65"/>
    </row>
    <row r="7" spans="1:21" s="58" customFormat="1" ht="15.75">
      <c r="A7" s="1288" t="s">
        <v>728</v>
      </c>
      <c r="B7" s="1288"/>
      <c r="C7" s="1288"/>
      <c r="D7" s="66"/>
      <c r="E7" s="66"/>
      <c r="F7" s="66"/>
      <c r="G7" s="67"/>
      <c r="H7" s="65"/>
      <c r="I7" s="65"/>
      <c r="J7" s="65"/>
      <c r="K7" s="65"/>
      <c r="L7" s="65"/>
      <c r="M7" s="65"/>
      <c r="N7" s="65"/>
      <c r="O7" s="65"/>
      <c r="P7" s="65"/>
      <c r="Q7" s="65"/>
      <c r="R7" s="65"/>
      <c r="S7" s="65"/>
      <c r="T7" s="65"/>
      <c r="U7" s="65"/>
    </row>
    <row r="8" spans="14:255" s="58" customFormat="1" ht="15">
      <c r="N8" s="59"/>
      <c r="U8" s="1289" t="s">
        <v>392</v>
      </c>
      <c r="V8" s="1289"/>
      <c r="W8" s="68"/>
      <c r="X8" s="68"/>
      <c r="Y8" s="68"/>
      <c r="Z8" s="68"/>
      <c r="AA8" s="1290"/>
      <c r="AB8" s="1290"/>
      <c r="AC8" s="1290"/>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c r="IU8" s="68"/>
    </row>
    <row r="9" spans="1:255" s="58" customFormat="1" ht="12.75" customHeight="1">
      <c r="A9" s="1291" t="s">
        <v>2</v>
      </c>
      <c r="B9" s="1291" t="s">
        <v>97</v>
      </c>
      <c r="C9" s="1293" t="s">
        <v>132</v>
      </c>
      <c r="D9" s="1294"/>
      <c r="E9" s="1294"/>
      <c r="F9" s="1295"/>
      <c r="G9" s="1299" t="s">
        <v>751</v>
      </c>
      <c r="H9" s="1300"/>
      <c r="I9" s="1300"/>
      <c r="J9" s="1300"/>
      <c r="K9" s="1300"/>
      <c r="L9" s="1300"/>
      <c r="M9" s="1300"/>
      <c r="N9" s="1300"/>
      <c r="O9" s="1300"/>
      <c r="P9" s="1300"/>
      <c r="Q9" s="1300"/>
      <c r="R9" s="1301"/>
      <c r="S9" s="1293" t="s">
        <v>202</v>
      </c>
      <c r="T9" s="1294"/>
      <c r="U9" s="1294"/>
      <c r="V9" s="1294"/>
      <c r="W9" s="69"/>
      <c r="X9" s="69"/>
      <c r="Y9" s="69"/>
      <c r="Z9" s="69"/>
      <c r="AA9" s="69"/>
      <c r="AB9" s="69"/>
      <c r="AC9" s="6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row>
    <row r="10" spans="1:255" s="58" customFormat="1" ht="15">
      <c r="A10" s="1292"/>
      <c r="B10" s="1292"/>
      <c r="C10" s="1296"/>
      <c r="D10" s="1297"/>
      <c r="E10" s="1297"/>
      <c r="F10" s="1298"/>
      <c r="G10" s="1302" t="s">
        <v>148</v>
      </c>
      <c r="H10" s="1303"/>
      <c r="I10" s="1303"/>
      <c r="J10" s="1304"/>
      <c r="K10" s="1302" t="s">
        <v>149</v>
      </c>
      <c r="L10" s="1303"/>
      <c r="M10" s="1303"/>
      <c r="N10" s="1304"/>
      <c r="O10" s="1305" t="s">
        <v>13</v>
      </c>
      <c r="P10" s="1305"/>
      <c r="Q10" s="1305"/>
      <c r="R10" s="1305"/>
      <c r="S10" s="1296"/>
      <c r="T10" s="1297"/>
      <c r="U10" s="1297"/>
      <c r="V10" s="1297"/>
      <c r="W10" s="69"/>
      <c r="X10" s="69"/>
      <c r="Y10" s="69"/>
      <c r="Z10" s="69"/>
      <c r="AA10" s="69"/>
      <c r="AB10" s="69"/>
      <c r="AC10" s="6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row>
    <row r="11" spans="1:255" s="58" customFormat="1" ht="45">
      <c r="A11" s="106"/>
      <c r="B11" s="106"/>
      <c r="C11" s="107" t="s">
        <v>203</v>
      </c>
      <c r="D11" s="107" t="s">
        <v>204</v>
      </c>
      <c r="E11" s="107" t="s">
        <v>205</v>
      </c>
      <c r="F11" s="107" t="s">
        <v>78</v>
      </c>
      <c r="G11" s="107" t="s">
        <v>203</v>
      </c>
      <c r="H11" s="107" t="s">
        <v>204</v>
      </c>
      <c r="I11" s="107" t="s">
        <v>205</v>
      </c>
      <c r="J11" s="107" t="s">
        <v>13</v>
      </c>
      <c r="K11" s="107" t="s">
        <v>203</v>
      </c>
      <c r="L11" s="107" t="s">
        <v>204</v>
      </c>
      <c r="M11" s="107" t="s">
        <v>205</v>
      </c>
      <c r="N11" s="107" t="s">
        <v>78</v>
      </c>
      <c r="O11" s="107" t="s">
        <v>203</v>
      </c>
      <c r="P11" s="107" t="s">
        <v>204</v>
      </c>
      <c r="Q11" s="107" t="s">
        <v>205</v>
      </c>
      <c r="R11" s="107" t="s">
        <v>13</v>
      </c>
      <c r="S11" s="108" t="s">
        <v>389</v>
      </c>
      <c r="T11" s="108" t="s">
        <v>748</v>
      </c>
      <c r="U11" s="108" t="s">
        <v>390</v>
      </c>
      <c r="V11" s="109" t="s">
        <v>391</v>
      </c>
      <c r="W11" s="69"/>
      <c r="X11" s="69"/>
      <c r="Y11" s="69"/>
      <c r="Z11" s="69"/>
      <c r="AA11" s="69"/>
      <c r="AB11" s="69"/>
      <c r="AC11" s="6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c r="IU11" s="59"/>
    </row>
    <row r="12" spans="1:255" s="58" customFormat="1" ht="12.75">
      <c r="A12" s="70">
        <v>1</v>
      </c>
      <c r="B12" s="71">
        <v>2</v>
      </c>
      <c r="C12" s="70">
        <v>3</v>
      </c>
      <c r="D12" s="70">
        <v>4</v>
      </c>
      <c r="E12" s="71">
        <v>5</v>
      </c>
      <c r="F12" s="70">
        <v>6</v>
      </c>
      <c r="G12" s="70">
        <v>7</v>
      </c>
      <c r="H12" s="71">
        <v>8</v>
      </c>
      <c r="I12" s="70">
        <v>9</v>
      </c>
      <c r="J12" s="70">
        <v>10</v>
      </c>
      <c r="K12" s="71">
        <v>11</v>
      </c>
      <c r="L12" s="70">
        <v>12</v>
      </c>
      <c r="M12" s="70">
        <v>13</v>
      </c>
      <c r="N12" s="71">
        <v>14</v>
      </c>
      <c r="O12" s="70">
        <v>15</v>
      </c>
      <c r="P12" s="70">
        <v>16</v>
      </c>
      <c r="Q12" s="71">
        <v>17</v>
      </c>
      <c r="R12" s="70">
        <v>18</v>
      </c>
      <c r="S12" s="70">
        <v>19</v>
      </c>
      <c r="T12" s="71">
        <v>20</v>
      </c>
      <c r="U12" s="70">
        <v>21</v>
      </c>
      <c r="V12" s="70">
        <v>22</v>
      </c>
      <c r="W12" s="72"/>
      <c r="X12" s="72"/>
      <c r="Y12" s="72"/>
      <c r="Z12" s="72"/>
      <c r="AA12" s="72"/>
      <c r="AB12" s="72"/>
      <c r="AC12" s="72"/>
      <c r="AD12" s="72"/>
      <c r="AE12" s="72"/>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c r="IR12" s="73"/>
      <c r="IS12" s="73"/>
      <c r="IT12" s="73"/>
      <c r="IU12" s="73"/>
    </row>
    <row r="13" spans="1:255" s="58" customFormat="1" ht="21.75" customHeight="1">
      <c r="A13" s="1308" t="s">
        <v>752</v>
      </c>
      <c r="B13" s="1309"/>
      <c r="C13" s="74"/>
      <c r="D13" s="74"/>
      <c r="E13" s="74"/>
      <c r="F13" s="75"/>
      <c r="G13" s="76"/>
      <c r="H13" s="76"/>
      <c r="I13" s="76"/>
      <c r="J13" s="75"/>
      <c r="K13" s="76"/>
      <c r="L13" s="76"/>
      <c r="M13" s="76"/>
      <c r="N13" s="77"/>
      <c r="O13" s="76"/>
      <c r="P13" s="76"/>
      <c r="Q13" s="76"/>
      <c r="R13" s="76"/>
      <c r="S13" s="81"/>
      <c r="T13" s="81"/>
      <c r="U13" s="81"/>
      <c r="V13" s="81"/>
      <c r="W13" s="78"/>
      <c r="X13" s="78"/>
      <c r="Y13" s="78"/>
      <c r="Z13" s="78"/>
      <c r="AA13" s="78"/>
      <c r="AB13" s="78"/>
      <c r="AC13" s="78"/>
      <c r="AD13" s="78"/>
      <c r="AE13" s="7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c r="IR13" s="68"/>
      <c r="IS13" s="68"/>
      <c r="IT13" s="68"/>
      <c r="IU13" s="68"/>
    </row>
    <row r="14" spans="1:255" s="58" customFormat="1" ht="29.25" customHeight="1">
      <c r="A14" s="79">
        <v>1</v>
      </c>
      <c r="B14" s="80" t="s">
        <v>153</v>
      </c>
      <c r="C14" s="101">
        <v>1417.32</v>
      </c>
      <c r="D14" s="101">
        <v>371.88</v>
      </c>
      <c r="E14" s="101">
        <v>194.17</v>
      </c>
      <c r="F14" s="102">
        <v>1983.38</v>
      </c>
      <c r="G14" s="101">
        <v>1318.12</v>
      </c>
      <c r="H14" s="101">
        <v>345.86</v>
      </c>
      <c r="I14" s="101">
        <v>180.58</v>
      </c>
      <c r="J14" s="102">
        <v>1844.56</v>
      </c>
      <c r="K14" s="101">
        <v>0</v>
      </c>
      <c r="L14" s="101">
        <v>0</v>
      </c>
      <c r="M14" s="101">
        <v>0</v>
      </c>
      <c r="N14" s="101">
        <v>0</v>
      </c>
      <c r="O14" s="101">
        <v>1318.12</v>
      </c>
      <c r="P14" s="101">
        <v>345.86</v>
      </c>
      <c r="Q14" s="101">
        <v>180.58</v>
      </c>
      <c r="R14" s="101">
        <v>1844.56</v>
      </c>
      <c r="S14" s="101">
        <v>99.2</v>
      </c>
      <c r="T14" s="101">
        <v>26.03</v>
      </c>
      <c r="U14" s="101">
        <v>13.59</v>
      </c>
      <c r="V14" s="101">
        <v>138.82</v>
      </c>
      <c r="W14" s="78"/>
      <c r="X14" s="78"/>
      <c r="Y14" s="78"/>
      <c r="Z14" s="78"/>
      <c r="AA14" s="78"/>
      <c r="AB14" s="78"/>
      <c r="AC14" s="78"/>
      <c r="AD14" s="78"/>
      <c r="AE14" s="7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c r="IU14" s="68"/>
    </row>
    <row r="15" spans="1:27" s="58" customFormat="1" ht="29.25" customHeight="1">
      <c r="A15" s="79">
        <v>2</v>
      </c>
      <c r="B15" s="82" t="s">
        <v>108</v>
      </c>
      <c r="C15" s="101">
        <v>20528.66</v>
      </c>
      <c r="D15" s="101">
        <v>5386.4</v>
      </c>
      <c r="E15" s="101">
        <v>2812.42</v>
      </c>
      <c r="F15" s="102">
        <v>28727.49</v>
      </c>
      <c r="G15" s="101">
        <v>11838.51</v>
      </c>
      <c r="H15" s="101">
        <v>3106.24</v>
      </c>
      <c r="I15" s="101">
        <v>1621.87</v>
      </c>
      <c r="J15" s="102">
        <v>16566.62</v>
      </c>
      <c r="K15" s="101">
        <v>7892.35</v>
      </c>
      <c r="L15" s="101">
        <v>2070.83</v>
      </c>
      <c r="M15" s="101">
        <v>1081.25</v>
      </c>
      <c r="N15" s="101">
        <v>11044.43</v>
      </c>
      <c r="O15" s="101">
        <v>19730.86</v>
      </c>
      <c r="P15" s="101">
        <v>5177.07</v>
      </c>
      <c r="Q15" s="101">
        <v>2703.12</v>
      </c>
      <c r="R15" s="101">
        <v>27611.05</v>
      </c>
      <c r="S15" s="101">
        <v>797.81</v>
      </c>
      <c r="T15" s="101">
        <v>209.33</v>
      </c>
      <c r="U15" s="101">
        <v>109.3</v>
      </c>
      <c r="V15" s="101">
        <v>1116.44</v>
      </c>
      <c r="X15" s="1310"/>
      <c r="Y15" s="1310"/>
      <c r="Z15" s="1310"/>
      <c r="AA15" s="1310"/>
    </row>
    <row r="16" spans="1:22" s="58" customFormat="1" ht="29.25" customHeight="1">
      <c r="A16" s="79">
        <v>3</v>
      </c>
      <c r="B16" s="80" t="s">
        <v>109</v>
      </c>
      <c r="C16" s="101">
        <v>708.66</v>
      </c>
      <c r="D16" s="101">
        <v>185.94</v>
      </c>
      <c r="E16" s="101">
        <v>97.09</v>
      </c>
      <c r="F16" s="102">
        <v>991.69</v>
      </c>
      <c r="G16" s="101">
        <v>659.06</v>
      </c>
      <c r="H16" s="101">
        <v>172.93</v>
      </c>
      <c r="I16" s="101">
        <v>90.29</v>
      </c>
      <c r="J16" s="102">
        <v>922.28</v>
      </c>
      <c r="K16" s="101">
        <v>0</v>
      </c>
      <c r="L16" s="101">
        <v>0</v>
      </c>
      <c r="M16" s="101">
        <v>0</v>
      </c>
      <c r="N16" s="101">
        <v>0</v>
      </c>
      <c r="O16" s="101">
        <v>659.06</v>
      </c>
      <c r="P16" s="101">
        <v>172.93</v>
      </c>
      <c r="Q16" s="101">
        <v>90.29</v>
      </c>
      <c r="R16" s="101">
        <v>922.28</v>
      </c>
      <c r="S16" s="101">
        <v>49.6</v>
      </c>
      <c r="T16" s="101">
        <v>13.01</v>
      </c>
      <c r="U16" s="101">
        <v>6.8</v>
      </c>
      <c r="V16" s="101">
        <v>69.41</v>
      </c>
    </row>
    <row r="17" spans="1:22" s="58" customFormat="1" ht="29.25" customHeight="1">
      <c r="A17" s="79">
        <v>4</v>
      </c>
      <c r="B17" s="82" t="s">
        <v>110</v>
      </c>
      <c r="C17" s="101">
        <v>492.35</v>
      </c>
      <c r="D17" s="101">
        <v>129.18</v>
      </c>
      <c r="E17" s="101">
        <v>67.45</v>
      </c>
      <c r="F17" s="102">
        <v>688.98</v>
      </c>
      <c r="G17" s="101">
        <v>498.53</v>
      </c>
      <c r="H17" s="101">
        <v>130.81</v>
      </c>
      <c r="I17" s="101">
        <v>68.3</v>
      </c>
      <c r="J17" s="102">
        <v>697.64</v>
      </c>
      <c r="K17" s="101">
        <v>0</v>
      </c>
      <c r="L17" s="101">
        <v>0</v>
      </c>
      <c r="M17" s="101">
        <v>0</v>
      </c>
      <c r="N17" s="101">
        <v>0</v>
      </c>
      <c r="O17" s="101">
        <v>498.53</v>
      </c>
      <c r="P17" s="101">
        <v>130.81</v>
      </c>
      <c r="Q17" s="101">
        <v>68.3</v>
      </c>
      <c r="R17" s="101">
        <v>697.64</v>
      </c>
      <c r="S17" s="101">
        <v>-6.19</v>
      </c>
      <c r="T17" s="101">
        <v>-1.62</v>
      </c>
      <c r="U17" s="101">
        <v>-0.85</v>
      </c>
      <c r="V17" s="101">
        <v>-8.66</v>
      </c>
    </row>
    <row r="18" spans="1:22" s="58" customFormat="1" ht="29.25" customHeight="1">
      <c r="A18" s="79">
        <v>5</v>
      </c>
      <c r="B18" s="80" t="s">
        <v>111</v>
      </c>
      <c r="C18" s="101">
        <v>6309.63</v>
      </c>
      <c r="D18" s="101">
        <v>1655.55</v>
      </c>
      <c r="E18" s="101">
        <v>864.42</v>
      </c>
      <c r="F18" s="102">
        <v>8829.6</v>
      </c>
      <c r="G18" s="101">
        <v>3650.59</v>
      </c>
      <c r="H18" s="101">
        <v>957.86</v>
      </c>
      <c r="I18" s="101">
        <v>500.13</v>
      </c>
      <c r="J18" s="102">
        <v>5108.58</v>
      </c>
      <c r="K18" s="101">
        <v>2433.72</v>
      </c>
      <c r="L18" s="101">
        <v>638.57</v>
      </c>
      <c r="M18" s="101">
        <v>333.42</v>
      </c>
      <c r="N18" s="101">
        <v>3405.71</v>
      </c>
      <c r="O18" s="101">
        <v>6084.31</v>
      </c>
      <c r="P18" s="101">
        <v>1596.43</v>
      </c>
      <c r="Q18" s="101">
        <v>833.55</v>
      </c>
      <c r="R18" s="101">
        <v>8514.29</v>
      </c>
      <c r="S18" s="101">
        <v>940.42</v>
      </c>
      <c r="T18" s="101">
        <v>246.75</v>
      </c>
      <c r="U18" s="101">
        <v>128.84</v>
      </c>
      <c r="V18" s="101">
        <v>1316.01</v>
      </c>
    </row>
    <row r="19" spans="1:22" s="68" customFormat="1" ht="29.25" customHeight="1">
      <c r="A19" s="77"/>
      <c r="B19" s="80" t="s">
        <v>78</v>
      </c>
      <c r="C19" s="101">
        <f>SUM(C14:C18)</f>
        <v>29456.62</v>
      </c>
      <c r="D19" s="101">
        <f>SUM(D14:D18)</f>
        <v>7728.95</v>
      </c>
      <c r="E19" s="101">
        <f>SUM(E14:E18)</f>
        <v>4035.55</v>
      </c>
      <c r="F19" s="101">
        <f aca="true" t="shared" si="0" ref="F19:V19">SUM(F14:F18)</f>
        <v>41221.14</v>
      </c>
      <c r="G19" s="101">
        <f>SUM(G14:G18)</f>
        <v>17964.81</v>
      </c>
      <c r="H19" s="101">
        <f>SUM(H14:H18)</f>
        <v>4713.7</v>
      </c>
      <c r="I19" s="101">
        <f>SUM(I14:I18)</f>
        <v>2461.1699999999996</v>
      </c>
      <c r="J19" s="101">
        <f t="shared" si="0"/>
        <v>25139.68</v>
      </c>
      <c r="K19" s="101">
        <f t="shared" si="0"/>
        <v>10326.07</v>
      </c>
      <c r="L19" s="101">
        <f t="shared" si="0"/>
        <v>2709.4</v>
      </c>
      <c r="M19" s="101">
        <f t="shared" si="0"/>
        <v>1414.67</v>
      </c>
      <c r="N19" s="101">
        <f t="shared" si="0"/>
        <v>14450.14</v>
      </c>
      <c r="O19" s="101">
        <f t="shared" si="0"/>
        <v>28290.88</v>
      </c>
      <c r="P19" s="101">
        <f t="shared" si="0"/>
        <v>7423.1</v>
      </c>
      <c r="Q19" s="101">
        <f t="shared" si="0"/>
        <v>3875.84</v>
      </c>
      <c r="R19" s="101">
        <f t="shared" si="0"/>
        <v>39589.82</v>
      </c>
      <c r="S19" s="101">
        <f t="shared" si="0"/>
        <v>1880.84</v>
      </c>
      <c r="T19" s="101">
        <f t="shared" si="0"/>
        <v>493.5</v>
      </c>
      <c r="U19" s="101">
        <f t="shared" si="0"/>
        <v>257.68</v>
      </c>
      <c r="V19" s="101">
        <f t="shared" si="0"/>
        <v>2632.02</v>
      </c>
    </row>
    <row r="20" spans="1:255" s="58" customFormat="1" ht="18.75" customHeight="1">
      <c r="A20" s="1311" t="s">
        <v>753</v>
      </c>
      <c r="B20" s="1312"/>
      <c r="C20" s="103"/>
      <c r="D20" s="103"/>
      <c r="E20" s="103"/>
      <c r="F20" s="104"/>
      <c r="G20" s="103"/>
      <c r="H20" s="103"/>
      <c r="I20" s="103"/>
      <c r="J20" s="104"/>
      <c r="K20" s="103"/>
      <c r="L20" s="103"/>
      <c r="M20" s="103"/>
      <c r="N20" s="105"/>
      <c r="O20" s="105"/>
      <c r="P20" s="103"/>
      <c r="Q20" s="103"/>
      <c r="R20" s="103"/>
      <c r="S20" s="103"/>
      <c r="T20" s="103"/>
      <c r="U20" s="103"/>
      <c r="V20" s="103"/>
      <c r="W20" s="78"/>
      <c r="X20" s="78"/>
      <c r="Y20" s="78"/>
      <c r="Z20" s="78"/>
      <c r="AA20" s="78"/>
      <c r="AB20" s="78"/>
      <c r="AC20" s="78"/>
      <c r="AD20" s="78"/>
      <c r="AE20" s="7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c r="IP20" s="68"/>
      <c r="IQ20" s="68"/>
      <c r="IR20" s="68"/>
      <c r="IS20" s="68"/>
      <c r="IT20" s="68"/>
      <c r="IU20" s="68"/>
    </row>
    <row r="21" spans="1:255" s="58" customFormat="1" ht="24" customHeight="1">
      <c r="A21" s="79">
        <v>1</v>
      </c>
      <c r="B21" s="80" t="s">
        <v>153</v>
      </c>
      <c r="C21" s="101">
        <v>138.05</v>
      </c>
      <c r="D21" s="101">
        <v>36.22</v>
      </c>
      <c r="E21" s="101">
        <v>18.91</v>
      </c>
      <c r="F21" s="102">
        <v>193.18</v>
      </c>
      <c r="G21" s="102">
        <v>0</v>
      </c>
      <c r="H21" s="102">
        <v>0</v>
      </c>
      <c r="I21" s="102">
        <v>0</v>
      </c>
      <c r="J21" s="102">
        <v>0</v>
      </c>
      <c r="K21" s="102">
        <v>0</v>
      </c>
      <c r="L21" s="102">
        <v>0</v>
      </c>
      <c r="M21" s="102">
        <v>0</v>
      </c>
      <c r="N21" s="102">
        <v>0</v>
      </c>
      <c r="O21" s="101">
        <v>0</v>
      </c>
      <c r="P21" s="101">
        <v>0</v>
      </c>
      <c r="Q21" s="101">
        <v>0</v>
      </c>
      <c r="R21" s="101">
        <v>0</v>
      </c>
      <c r="S21" s="101">
        <v>138.05</v>
      </c>
      <c r="T21" s="101">
        <v>36.22</v>
      </c>
      <c r="U21" s="101">
        <v>18.91</v>
      </c>
      <c r="V21" s="101">
        <v>193.18</v>
      </c>
      <c r="W21" s="78"/>
      <c r="X21" s="78"/>
      <c r="Y21" s="78"/>
      <c r="Z21" s="78"/>
      <c r="AA21" s="78"/>
      <c r="AB21" s="78"/>
      <c r="AC21" s="78"/>
      <c r="AD21" s="78"/>
      <c r="AE21" s="7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8"/>
      <c r="IQ21" s="68"/>
      <c r="IR21" s="68"/>
      <c r="IS21" s="68"/>
      <c r="IT21" s="68"/>
      <c r="IU21" s="68"/>
    </row>
    <row r="22" spans="1:27" s="58" customFormat="1" ht="24" customHeight="1">
      <c r="A22" s="79">
        <v>2</v>
      </c>
      <c r="B22" s="82" t="s">
        <v>108</v>
      </c>
      <c r="C22" s="101">
        <v>1999.21</v>
      </c>
      <c r="D22" s="101">
        <v>524.56</v>
      </c>
      <c r="E22" s="101">
        <v>273.89</v>
      </c>
      <c r="F22" s="102">
        <v>2797.67</v>
      </c>
      <c r="G22" s="102">
        <v>0</v>
      </c>
      <c r="H22" s="102">
        <v>0</v>
      </c>
      <c r="I22" s="102">
        <v>0</v>
      </c>
      <c r="J22" s="102">
        <v>0</v>
      </c>
      <c r="K22" s="102">
        <v>0</v>
      </c>
      <c r="L22" s="102">
        <v>0</v>
      </c>
      <c r="M22" s="102">
        <v>0</v>
      </c>
      <c r="N22" s="102">
        <v>0</v>
      </c>
      <c r="O22" s="101">
        <v>0</v>
      </c>
      <c r="P22" s="101">
        <v>0</v>
      </c>
      <c r="Q22" s="101">
        <v>0</v>
      </c>
      <c r="R22" s="101">
        <v>0</v>
      </c>
      <c r="S22" s="101">
        <v>1999.21</v>
      </c>
      <c r="T22" s="101">
        <v>524.56</v>
      </c>
      <c r="U22" s="101">
        <v>273.89</v>
      </c>
      <c r="V22" s="101">
        <v>2797.67</v>
      </c>
      <c r="X22" s="1310"/>
      <c r="Y22" s="1310"/>
      <c r="Z22" s="1310"/>
      <c r="AA22" s="1310"/>
    </row>
    <row r="23" spans="1:22" s="58" customFormat="1" ht="29.25" customHeight="1">
      <c r="A23" s="79">
        <v>3</v>
      </c>
      <c r="B23" s="80" t="s">
        <v>109</v>
      </c>
      <c r="C23" s="101">
        <v>69.02</v>
      </c>
      <c r="D23" s="101">
        <v>18.11</v>
      </c>
      <c r="E23" s="101">
        <v>9.46</v>
      </c>
      <c r="F23" s="102">
        <v>96.59</v>
      </c>
      <c r="G23" s="102">
        <v>0</v>
      </c>
      <c r="H23" s="102">
        <v>0</v>
      </c>
      <c r="I23" s="102">
        <v>0</v>
      </c>
      <c r="J23" s="102">
        <v>0</v>
      </c>
      <c r="K23" s="102">
        <v>0</v>
      </c>
      <c r="L23" s="102">
        <v>0</v>
      </c>
      <c r="M23" s="102">
        <v>0</v>
      </c>
      <c r="N23" s="102">
        <v>0</v>
      </c>
      <c r="O23" s="101">
        <v>0</v>
      </c>
      <c r="P23" s="101">
        <v>0</v>
      </c>
      <c r="Q23" s="101">
        <v>0</v>
      </c>
      <c r="R23" s="101">
        <v>0</v>
      </c>
      <c r="S23" s="101">
        <v>69.02</v>
      </c>
      <c r="T23" s="101">
        <v>18.11</v>
      </c>
      <c r="U23" s="101">
        <v>9.46</v>
      </c>
      <c r="V23" s="101">
        <v>96.59</v>
      </c>
    </row>
    <row r="24" spans="1:22" s="58" customFormat="1" ht="21.75" customHeight="1">
      <c r="A24" s="79">
        <v>4</v>
      </c>
      <c r="B24" s="82" t="s">
        <v>110</v>
      </c>
      <c r="C24" s="101">
        <v>44.71</v>
      </c>
      <c r="D24" s="101">
        <v>11.73</v>
      </c>
      <c r="E24" s="101">
        <v>6.13</v>
      </c>
      <c r="F24" s="102">
        <v>62.57</v>
      </c>
      <c r="G24" s="102">
        <v>0</v>
      </c>
      <c r="H24" s="102">
        <v>0</v>
      </c>
      <c r="I24" s="102">
        <v>0</v>
      </c>
      <c r="J24" s="102">
        <v>0</v>
      </c>
      <c r="K24" s="102">
        <v>0</v>
      </c>
      <c r="L24" s="102">
        <v>0</v>
      </c>
      <c r="M24" s="102">
        <v>0</v>
      </c>
      <c r="N24" s="102">
        <v>0</v>
      </c>
      <c r="O24" s="101">
        <v>0</v>
      </c>
      <c r="P24" s="101">
        <v>0</v>
      </c>
      <c r="Q24" s="101">
        <v>0</v>
      </c>
      <c r="R24" s="101">
        <v>0</v>
      </c>
      <c r="S24" s="101">
        <v>44.71</v>
      </c>
      <c r="T24" s="101">
        <v>11.73</v>
      </c>
      <c r="U24" s="101">
        <v>6.13</v>
      </c>
      <c r="V24" s="101">
        <v>62.57</v>
      </c>
    </row>
    <row r="25" spans="1:22" s="58" customFormat="1" ht="29.25" customHeight="1">
      <c r="A25" s="79">
        <v>5</v>
      </c>
      <c r="B25" s="80" t="s">
        <v>111</v>
      </c>
      <c r="C25" s="101">
        <v>414.54</v>
      </c>
      <c r="D25" s="101">
        <v>108.77</v>
      </c>
      <c r="E25" s="101">
        <v>56.79</v>
      </c>
      <c r="F25" s="102">
        <v>580.1</v>
      </c>
      <c r="G25" s="102">
        <v>0</v>
      </c>
      <c r="H25" s="102">
        <v>0</v>
      </c>
      <c r="I25" s="102">
        <v>0</v>
      </c>
      <c r="J25" s="102">
        <v>0</v>
      </c>
      <c r="K25" s="102">
        <v>0</v>
      </c>
      <c r="L25" s="102">
        <v>0</v>
      </c>
      <c r="M25" s="102">
        <v>0</v>
      </c>
      <c r="N25" s="102">
        <v>0</v>
      </c>
      <c r="O25" s="101">
        <v>0</v>
      </c>
      <c r="P25" s="101">
        <v>0</v>
      </c>
      <c r="Q25" s="101">
        <v>0</v>
      </c>
      <c r="R25" s="101">
        <v>0</v>
      </c>
      <c r="S25" s="101">
        <v>414.54</v>
      </c>
      <c r="T25" s="101">
        <v>108.77</v>
      </c>
      <c r="U25" s="101">
        <v>56.79</v>
      </c>
      <c r="V25" s="101">
        <v>580.1</v>
      </c>
    </row>
    <row r="26" spans="1:22" s="68" customFormat="1" ht="22.5" customHeight="1">
      <c r="A26" s="77"/>
      <c r="B26" s="80" t="s">
        <v>78</v>
      </c>
      <c r="C26" s="101">
        <v>2665.54</v>
      </c>
      <c r="D26" s="101">
        <v>699.4</v>
      </c>
      <c r="E26" s="101">
        <v>365.18</v>
      </c>
      <c r="F26" s="101">
        <v>3730.11</v>
      </c>
      <c r="G26" s="101">
        <v>0</v>
      </c>
      <c r="H26" s="101">
        <v>0</v>
      </c>
      <c r="I26" s="101">
        <v>0</v>
      </c>
      <c r="J26" s="101">
        <v>0</v>
      </c>
      <c r="K26" s="101">
        <v>0</v>
      </c>
      <c r="L26" s="101">
        <v>0</v>
      </c>
      <c r="M26" s="101">
        <v>0</v>
      </c>
      <c r="N26" s="101">
        <v>0</v>
      </c>
      <c r="O26" s="101">
        <v>0</v>
      </c>
      <c r="P26" s="101">
        <v>0</v>
      </c>
      <c r="Q26" s="101">
        <v>0</v>
      </c>
      <c r="R26" s="101">
        <v>0</v>
      </c>
      <c r="S26" s="101">
        <v>2665.54</v>
      </c>
      <c r="T26" s="101">
        <v>699.4</v>
      </c>
      <c r="U26" s="101">
        <v>365.18</v>
      </c>
      <c r="V26" s="101">
        <v>3730.11</v>
      </c>
    </row>
    <row r="27" spans="1:22" s="58" customFormat="1" ht="16.5" customHeight="1">
      <c r="A27" s="1308" t="s">
        <v>750</v>
      </c>
      <c r="B27" s="1309"/>
      <c r="C27" s="103"/>
      <c r="D27" s="103"/>
      <c r="E27" s="103"/>
      <c r="F27" s="104"/>
      <c r="G27" s="103"/>
      <c r="H27" s="103"/>
      <c r="I27" s="103"/>
      <c r="J27" s="104"/>
      <c r="K27" s="103"/>
      <c r="L27" s="103"/>
      <c r="M27" s="103"/>
      <c r="N27" s="103"/>
      <c r="O27" s="103"/>
      <c r="P27" s="103"/>
      <c r="Q27" s="103"/>
      <c r="R27" s="103"/>
      <c r="S27" s="103"/>
      <c r="T27" s="103"/>
      <c r="U27" s="103"/>
      <c r="V27" s="103"/>
    </row>
    <row r="28" spans="1:23" s="58" customFormat="1" ht="21.75" customHeight="1">
      <c r="A28" s="79">
        <v>6</v>
      </c>
      <c r="B28" s="82" t="s">
        <v>154</v>
      </c>
      <c r="C28" s="101">
        <v>0</v>
      </c>
      <c r="D28" s="101">
        <v>0</v>
      </c>
      <c r="E28" s="101">
        <v>0</v>
      </c>
      <c r="F28" s="101">
        <v>0</v>
      </c>
      <c r="G28" s="101">
        <v>0</v>
      </c>
      <c r="H28" s="101">
        <v>0</v>
      </c>
      <c r="I28" s="101">
        <v>0</v>
      </c>
      <c r="J28" s="101">
        <v>0</v>
      </c>
      <c r="K28" s="101">
        <v>0</v>
      </c>
      <c r="L28" s="101">
        <v>0</v>
      </c>
      <c r="M28" s="101">
        <v>0</v>
      </c>
      <c r="N28" s="101">
        <v>0</v>
      </c>
      <c r="O28" s="101">
        <v>0</v>
      </c>
      <c r="P28" s="101">
        <v>0</v>
      </c>
      <c r="Q28" s="101">
        <v>0</v>
      </c>
      <c r="R28" s="101">
        <v>0</v>
      </c>
      <c r="S28" s="101">
        <v>0</v>
      </c>
      <c r="T28" s="101">
        <v>0</v>
      </c>
      <c r="U28" s="101">
        <v>0</v>
      </c>
      <c r="V28" s="101">
        <v>0</v>
      </c>
      <c r="W28" s="111"/>
    </row>
    <row r="29" spans="1:22" s="58" customFormat="1" ht="18.75" customHeight="1">
      <c r="A29" s="79">
        <v>7</v>
      </c>
      <c r="B29" s="82" t="s">
        <v>112</v>
      </c>
      <c r="C29" s="101">
        <v>4078.09</v>
      </c>
      <c r="D29" s="101">
        <v>1070.03</v>
      </c>
      <c r="E29" s="101">
        <v>558.7</v>
      </c>
      <c r="F29" s="101">
        <v>5706.82</v>
      </c>
      <c r="G29" s="101">
        <v>0</v>
      </c>
      <c r="H29" s="101">
        <v>0</v>
      </c>
      <c r="I29" s="101">
        <v>0</v>
      </c>
      <c r="J29" s="101">
        <v>0</v>
      </c>
      <c r="K29" s="101">
        <v>0</v>
      </c>
      <c r="L29" s="101">
        <v>0</v>
      </c>
      <c r="M29" s="101">
        <v>0</v>
      </c>
      <c r="N29" s="101">
        <v>0</v>
      </c>
      <c r="O29" s="101">
        <v>0</v>
      </c>
      <c r="P29" s="101">
        <v>0</v>
      </c>
      <c r="Q29" s="101">
        <v>0</v>
      </c>
      <c r="R29" s="101">
        <v>0</v>
      </c>
      <c r="S29" s="101">
        <v>4078.09</v>
      </c>
      <c r="T29" s="101">
        <v>1070.03</v>
      </c>
      <c r="U29" s="101">
        <v>558.7</v>
      </c>
      <c r="V29" s="101">
        <v>5706.82</v>
      </c>
    </row>
    <row r="30" spans="1:22" s="58" customFormat="1" ht="29.25" customHeight="1">
      <c r="A30" s="79">
        <v>8</v>
      </c>
      <c r="B30" s="80" t="s">
        <v>699</v>
      </c>
      <c r="C30" s="101">
        <v>504.29</v>
      </c>
      <c r="D30" s="101">
        <v>132.32</v>
      </c>
      <c r="E30" s="101">
        <v>69.09</v>
      </c>
      <c r="F30" s="101">
        <v>705.7</v>
      </c>
      <c r="G30" s="101">
        <v>0</v>
      </c>
      <c r="H30" s="101">
        <v>0</v>
      </c>
      <c r="I30" s="101">
        <v>0</v>
      </c>
      <c r="J30" s="101">
        <v>0</v>
      </c>
      <c r="K30" s="101">
        <v>0</v>
      </c>
      <c r="L30" s="101">
        <v>0</v>
      </c>
      <c r="M30" s="101">
        <v>0</v>
      </c>
      <c r="N30" s="101">
        <v>0</v>
      </c>
      <c r="O30" s="101">
        <v>0</v>
      </c>
      <c r="P30" s="101">
        <v>0</v>
      </c>
      <c r="Q30" s="101">
        <v>0</v>
      </c>
      <c r="R30" s="101">
        <v>0</v>
      </c>
      <c r="S30" s="101">
        <v>504.29</v>
      </c>
      <c r="T30" s="101">
        <v>132.32</v>
      </c>
      <c r="U30" s="101">
        <v>69.09</v>
      </c>
      <c r="V30" s="101">
        <v>705.7</v>
      </c>
    </row>
    <row r="31" spans="1:22" s="58" customFormat="1" ht="21" customHeight="1">
      <c r="A31" s="79">
        <v>9</v>
      </c>
      <c r="B31" s="80" t="s">
        <v>764</v>
      </c>
      <c r="C31" s="101">
        <v>1835.13</v>
      </c>
      <c r="D31" s="101">
        <v>481.51</v>
      </c>
      <c r="E31" s="101">
        <v>251.41</v>
      </c>
      <c r="F31" s="101">
        <v>2568.05</v>
      </c>
      <c r="G31" s="101">
        <v>0</v>
      </c>
      <c r="H31" s="101">
        <v>0</v>
      </c>
      <c r="I31" s="101">
        <v>0</v>
      </c>
      <c r="J31" s="101">
        <v>0</v>
      </c>
      <c r="K31" s="101">
        <v>0</v>
      </c>
      <c r="L31" s="101">
        <v>0</v>
      </c>
      <c r="M31" s="101">
        <v>0</v>
      </c>
      <c r="N31" s="101">
        <v>0</v>
      </c>
      <c r="O31" s="101">
        <v>0</v>
      </c>
      <c r="P31" s="101">
        <v>0</v>
      </c>
      <c r="Q31" s="101">
        <v>0</v>
      </c>
      <c r="R31" s="101">
        <v>0</v>
      </c>
      <c r="S31" s="101">
        <v>1835.13</v>
      </c>
      <c r="T31" s="101">
        <v>481.51</v>
      </c>
      <c r="U31" s="101">
        <v>251.41</v>
      </c>
      <c r="V31" s="101">
        <v>2568.05</v>
      </c>
    </row>
    <row r="32" spans="1:22" s="58" customFormat="1" ht="21.75" customHeight="1">
      <c r="A32" s="84"/>
      <c r="B32" s="82" t="s">
        <v>78</v>
      </c>
      <c r="C32" s="101">
        <v>6417.52</v>
      </c>
      <c r="D32" s="101">
        <v>1683.86</v>
      </c>
      <c r="E32" s="101">
        <v>879.2</v>
      </c>
      <c r="F32" s="101">
        <v>8980.57</v>
      </c>
      <c r="G32" s="101">
        <v>0</v>
      </c>
      <c r="H32" s="101">
        <v>0</v>
      </c>
      <c r="I32" s="101">
        <v>0</v>
      </c>
      <c r="J32" s="101">
        <v>0</v>
      </c>
      <c r="K32" s="101">
        <v>0</v>
      </c>
      <c r="L32" s="101">
        <v>0</v>
      </c>
      <c r="M32" s="101">
        <v>0</v>
      </c>
      <c r="N32" s="101">
        <v>0</v>
      </c>
      <c r="O32" s="101">
        <v>0</v>
      </c>
      <c r="P32" s="101">
        <v>0</v>
      </c>
      <c r="Q32" s="101">
        <v>0</v>
      </c>
      <c r="R32" s="101">
        <v>0</v>
      </c>
      <c r="S32" s="101">
        <v>6417.52</v>
      </c>
      <c r="T32" s="101">
        <v>1683.86</v>
      </c>
      <c r="U32" s="101">
        <v>879.2</v>
      </c>
      <c r="V32" s="101">
        <v>8980.57</v>
      </c>
    </row>
    <row r="33" spans="1:22" s="86" customFormat="1" ht="26.25" customHeight="1">
      <c r="A33" s="85"/>
      <c r="B33" s="82" t="s">
        <v>26</v>
      </c>
      <c r="C33" s="110">
        <f>C19+C26+C32</f>
        <v>38539.68</v>
      </c>
      <c r="D33" s="110">
        <f aca="true" t="shared" si="1" ref="D33:U33">D19+D26+D32</f>
        <v>10112.210000000001</v>
      </c>
      <c r="E33" s="110">
        <f t="shared" si="1"/>
        <v>5279.93</v>
      </c>
      <c r="F33" s="110">
        <f>F19+F26+F32</f>
        <v>53931.82</v>
      </c>
      <c r="G33" s="110">
        <f>G19+G26+G32</f>
        <v>17964.81</v>
      </c>
      <c r="H33" s="110">
        <f t="shared" si="1"/>
        <v>4713.7</v>
      </c>
      <c r="I33" s="110">
        <f t="shared" si="1"/>
        <v>2461.1699999999996</v>
      </c>
      <c r="J33" s="110">
        <f t="shared" si="1"/>
        <v>25139.68</v>
      </c>
      <c r="K33" s="110">
        <f t="shared" si="1"/>
        <v>10326.07</v>
      </c>
      <c r="L33" s="110">
        <f t="shared" si="1"/>
        <v>2709.4</v>
      </c>
      <c r="M33" s="110">
        <f t="shared" si="1"/>
        <v>1414.67</v>
      </c>
      <c r="N33" s="110">
        <f t="shared" si="1"/>
        <v>14450.14</v>
      </c>
      <c r="O33" s="110">
        <f t="shared" si="1"/>
        <v>28290.88</v>
      </c>
      <c r="P33" s="110">
        <f t="shared" si="1"/>
        <v>7423.1</v>
      </c>
      <c r="Q33" s="110">
        <f t="shared" si="1"/>
        <v>3875.84</v>
      </c>
      <c r="R33" s="110">
        <f t="shared" si="1"/>
        <v>39589.82</v>
      </c>
      <c r="S33" s="110">
        <f t="shared" si="1"/>
        <v>10963.900000000001</v>
      </c>
      <c r="T33" s="110">
        <f t="shared" si="1"/>
        <v>2876.76</v>
      </c>
      <c r="U33" s="110">
        <f t="shared" si="1"/>
        <v>1502.06</v>
      </c>
      <c r="V33" s="110">
        <f>V19+V26+V32</f>
        <v>15342.7</v>
      </c>
    </row>
    <row r="34" spans="2:22" s="58" customFormat="1" ht="21" customHeight="1">
      <c r="B34" s="1313" t="s">
        <v>893</v>
      </c>
      <c r="C34" s="1313"/>
      <c r="D34" s="1313"/>
      <c r="E34" s="1313"/>
      <c r="F34" s="1313"/>
      <c r="G34" s="1313"/>
      <c r="H34" s="1313"/>
      <c r="I34" s="1313"/>
      <c r="J34" s="1313"/>
      <c r="K34" s="1313"/>
      <c r="L34" s="1313"/>
      <c r="M34" s="1313"/>
      <c r="N34" s="1313"/>
      <c r="O34" s="1313"/>
      <c r="P34" s="1313"/>
      <c r="Q34" s="1313"/>
      <c r="R34" s="1313"/>
      <c r="S34" s="1313"/>
      <c r="T34" s="1313"/>
      <c r="U34" s="1313"/>
      <c r="V34" s="1313"/>
    </row>
    <row r="35" spans="1:31" s="58" customFormat="1" ht="63" customHeight="1">
      <c r="A35" s="1306" t="s">
        <v>9</v>
      </c>
      <c r="B35" s="1306"/>
      <c r="C35" s="59"/>
      <c r="D35" s="59"/>
      <c r="E35" s="59"/>
      <c r="F35" s="600"/>
      <c r="G35" s="59"/>
      <c r="H35" s="59"/>
      <c r="I35" s="59"/>
      <c r="J35" s="59"/>
      <c r="K35" s="59"/>
      <c r="L35" s="59"/>
      <c r="M35" s="59"/>
      <c r="N35" s="59"/>
      <c r="O35" s="59"/>
      <c r="P35" s="59"/>
      <c r="Q35" s="1307" t="s">
        <v>741</v>
      </c>
      <c r="R35" s="1307"/>
      <c r="S35" s="1307"/>
      <c r="T35" s="1307"/>
      <c r="U35" s="1307"/>
      <c r="V35" s="1307"/>
      <c r="W35" s="68"/>
      <c r="X35" s="68"/>
      <c r="Y35" s="68"/>
      <c r="Z35" s="68"/>
      <c r="AD35" s="68"/>
      <c r="AE35" s="68"/>
    </row>
  </sheetData>
  <sheetProtection/>
  <mergeCells count="23">
    <mergeCell ref="A35:B35"/>
    <mergeCell ref="Q35:V35"/>
    <mergeCell ref="A13:B13"/>
    <mergeCell ref="X15:AA15"/>
    <mergeCell ref="A20:B20"/>
    <mergeCell ref="X22:AA22"/>
    <mergeCell ref="A27:B27"/>
    <mergeCell ref="B34:V34"/>
    <mergeCell ref="AA8:AC8"/>
    <mergeCell ref="A9:A10"/>
    <mergeCell ref="B9:B10"/>
    <mergeCell ref="C9:F10"/>
    <mergeCell ref="G9:R9"/>
    <mergeCell ref="S9:V10"/>
    <mergeCell ref="G10:J10"/>
    <mergeCell ref="K10:N10"/>
    <mergeCell ref="O10:R10"/>
    <mergeCell ref="G1:O1"/>
    <mergeCell ref="A2:U2"/>
    <mergeCell ref="A3:U3"/>
    <mergeCell ref="A5:U5"/>
    <mergeCell ref="A7:C7"/>
    <mergeCell ref="U8:V8"/>
  </mergeCells>
  <printOptions horizontalCentered="1"/>
  <pageMargins left="0.7" right="0.2" top="0.3" bottom="0.4" header="0.2" footer="0.2"/>
  <pageSetup horizontalDpi="600" verticalDpi="600" orientation="landscape" paperSize="9" scale="65" r:id="rId1"/>
  <headerFooter>
    <oddFooter>&amp;C5</oddFooter>
  </headerFooter>
  <colBreaks count="1" manualBreakCount="1">
    <brk id="22" max="65535" man="1"/>
  </colBreaks>
</worksheet>
</file>

<file path=xl/worksheets/sheet50.xml><?xml version="1.0" encoding="utf-8"?>
<worksheet xmlns="http://schemas.openxmlformats.org/spreadsheetml/2006/main" xmlns:r="http://schemas.openxmlformats.org/officeDocument/2006/relationships">
  <sheetPr>
    <tabColor rgb="FFFFFF00"/>
  </sheetPr>
  <dimension ref="A1:O24"/>
  <sheetViews>
    <sheetView view="pageBreakPreview" zoomScale="80" zoomScaleSheetLayoutView="80" zoomScalePageLayoutView="0" workbookViewId="0" topLeftCell="A6">
      <selection activeCell="A4" sqref="A4:O4"/>
    </sheetView>
  </sheetViews>
  <sheetFormatPr defaultColWidth="9.140625" defaultRowHeight="12.75"/>
  <cols>
    <col min="1" max="1" width="6.28125" style="126" customWidth="1"/>
    <col min="2" max="2" width="16.28125" style="126" customWidth="1"/>
    <col min="3" max="3" width="10.140625" style="126" customWidth="1"/>
    <col min="4" max="4" width="14.28125" style="126" customWidth="1"/>
    <col min="5" max="6" width="9.140625" style="126" customWidth="1"/>
    <col min="7" max="7" width="11.8515625" style="126" customWidth="1"/>
    <col min="8" max="8" width="11.421875" style="126" customWidth="1"/>
    <col min="9" max="9" width="10.28125" style="126" customWidth="1"/>
    <col min="10" max="11" width="9.28125" style="58" customWidth="1"/>
    <col min="12" max="12" width="9.28125" style="126" customWidth="1"/>
    <col min="13" max="13" width="9.421875" style="126" customWidth="1"/>
    <col min="14" max="15" width="8.7109375" style="126" customWidth="1"/>
    <col min="16" max="16384" width="9.140625" style="126" customWidth="1"/>
  </cols>
  <sheetData>
    <row r="1" spans="1:15" ht="18">
      <c r="A1" s="1409" t="s">
        <v>0</v>
      </c>
      <c r="B1" s="1409"/>
      <c r="C1" s="1409"/>
      <c r="D1" s="1409"/>
      <c r="E1" s="1409"/>
      <c r="F1" s="1409"/>
      <c r="G1" s="1409"/>
      <c r="H1" s="1409"/>
      <c r="I1" s="1409"/>
      <c r="J1" s="1409"/>
      <c r="K1" s="1409"/>
      <c r="L1" s="1409"/>
      <c r="M1" s="1409"/>
      <c r="N1" s="1409"/>
      <c r="O1" s="1066" t="s">
        <v>455</v>
      </c>
    </row>
    <row r="2" spans="1:15" ht="21">
      <c r="A2" s="1410" t="s">
        <v>636</v>
      </c>
      <c r="B2" s="1410"/>
      <c r="C2" s="1410"/>
      <c r="D2" s="1410"/>
      <c r="E2" s="1410"/>
      <c r="F2" s="1410"/>
      <c r="G2" s="1410"/>
      <c r="H2" s="1410"/>
      <c r="I2" s="1410"/>
      <c r="J2" s="1410"/>
      <c r="K2" s="1410"/>
      <c r="L2" s="1410"/>
      <c r="M2" s="1410"/>
      <c r="N2" s="1410"/>
      <c r="O2" s="1410"/>
    </row>
    <row r="3" spans="1:15" ht="15">
      <c r="A3" s="1033"/>
      <c r="B3" s="1033"/>
      <c r="C3" s="1033"/>
      <c r="D3" s="1033"/>
      <c r="E3" s="1033"/>
      <c r="F3" s="1033"/>
      <c r="G3" s="1033"/>
      <c r="H3" s="1033"/>
      <c r="I3" s="1033"/>
      <c r="J3" s="1055"/>
      <c r="K3" s="1055"/>
      <c r="L3" s="934"/>
      <c r="M3" s="934"/>
      <c r="N3" s="934"/>
      <c r="O3" s="934"/>
    </row>
    <row r="4" spans="1:15" ht="18">
      <c r="A4" s="1409" t="s">
        <v>454</v>
      </c>
      <c r="B4" s="1409"/>
      <c r="C4" s="1409"/>
      <c r="D4" s="1409"/>
      <c r="E4" s="1409"/>
      <c r="F4" s="1409"/>
      <c r="G4" s="1409"/>
      <c r="H4" s="1409"/>
      <c r="I4" s="1409"/>
      <c r="J4" s="1409"/>
      <c r="K4" s="1409"/>
      <c r="L4" s="1409"/>
      <c r="M4" s="1409"/>
      <c r="N4" s="1409"/>
      <c r="O4" s="1409"/>
    </row>
    <row r="5" spans="1:15" ht="21.75" customHeight="1">
      <c r="A5" s="164" t="s">
        <v>866</v>
      </c>
      <c r="B5" s="164"/>
      <c r="C5" s="164"/>
      <c r="D5" s="164"/>
      <c r="E5" s="164"/>
      <c r="F5" s="164"/>
      <c r="G5" s="164"/>
      <c r="H5" s="164"/>
      <c r="I5" s="164"/>
      <c r="J5" s="113"/>
      <c r="K5" s="744"/>
      <c r="M5" s="1389" t="s">
        <v>1024</v>
      </c>
      <c r="N5" s="1389"/>
      <c r="O5" s="1389"/>
    </row>
    <row r="6" spans="1:15" s="142" customFormat="1" ht="48.75" customHeight="1">
      <c r="A6" s="1680" t="s">
        <v>2</v>
      </c>
      <c r="B6" s="1680" t="s">
        <v>3</v>
      </c>
      <c r="C6" s="1680" t="s">
        <v>260</v>
      </c>
      <c r="D6" s="1676" t="s">
        <v>261</v>
      </c>
      <c r="E6" s="1676" t="s">
        <v>262</v>
      </c>
      <c r="F6" s="1676" t="s">
        <v>263</v>
      </c>
      <c r="G6" s="1676" t="s">
        <v>264</v>
      </c>
      <c r="H6" s="1680" t="s">
        <v>265</v>
      </c>
      <c r="I6" s="1680"/>
      <c r="J6" s="1680" t="s">
        <v>266</v>
      </c>
      <c r="K6" s="1680"/>
      <c r="L6" s="1680" t="s">
        <v>267</v>
      </c>
      <c r="M6" s="1680"/>
      <c r="N6" s="1680" t="s">
        <v>268</v>
      </c>
      <c r="O6" s="1680"/>
    </row>
    <row r="7" spans="1:15" s="142" customFormat="1" ht="60.75" customHeight="1">
      <c r="A7" s="1680"/>
      <c r="B7" s="1680"/>
      <c r="C7" s="1680"/>
      <c r="D7" s="1677"/>
      <c r="E7" s="1677"/>
      <c r="F7" s="1677"/>
      <c r="G7" s="1677"/>
      <c r="H7" s="1082" t="s">
        <v>269</v>
      </c>
      <c r="I7" s="1082" t="s">
        <v>270</v>
      </c>
      <c r="J7" s="1082" t="s">
        <v>269</v>
      </c>
      <c r="K7" s="1082" t="s">
        <v>270</v>
      </c>
      <c r="L7" s="1082" t="s">
        <v>269</v>
      </c>
      <c r="M7" s="1082" t="s">
        <v>270</v>
      </c>
      <c r="N7" s="1082" t="s">
        <v>269</v>
      </c>
      <c r="O7" s="1082" t="s">
        <v>270</v>
      </c>
    </row>
    <row r="8" spans="1:15" ht="15">
      <c r="A8" s="166" t="s">
        <v>217</v>
      </c>
      <c r="B8" s="166" t="s">
        <v>218</v>
      </c>
      <c r="C8" s="166" t="s">
        <v>219</v>
      </c>
      <c r="D8" s="166" t="s">
        <v>220</v>
      </c>
      <c r="E8" s="166" t="s">
        <v>221</v>
      </c>
      <c r="F8" s="166" t="s">
        <v>222</v>
      </c>
      <c r="G8" s="166" t="s">
        <v>223</v>
      </c>
      <c r="H8" s="166" t="s">
        <v>224</v>
      </c>
      <c r="I8" s="166" t="s">
        <v>241</v>
      </c>
      <c r="J8" s="115" t="s">
        <v>242</v>
      </c>
      <c r="K8" s="115" t="s">
        <v>243</v>
      </c>
      <c r="L8" s="166" t="s">
        <v>271</v>
      </c>
      <c r="M8" s="166" t="s">
        <v>272</v>
      </c>
      <c r="N8" s="166" t="s">
        <v>273</v>
      </c>
      <c r="O8" s="166" t="s">
        <v>274</v>
      </c>
    </row>
    <row r="9" spans="1:15" s="288" customFormat="1" ht="21" customHeight="1">
      <c r="A9" s="293">
        <v>1</v>
      </c>
      <c r="B9" s="226" t="s">
        <v>766</v>
      </c>
      <c r="C9" s="786" t="s">
        <v>7</v>
      </c>
      <c r="D9" s="786" t="s">
        <v>7</v>
      </c>
      <c r="E9" s="786" t="s">
        <v>7</v>
      </c>
      <c r="F9" s="786" t="s">
        <v>7</v>
      </c>
      <c r="G9" s="786" t="s">
        <v>7</v>
      </c>
      <c r="H9" s="786" t="s">
        <v>7</v>
      </c>
      <c r="I9" s="786" t="s">
        <v>7</v>
      </c>
      <c r="J9" s="786" t="s">
        <v>7</v>
      </c>
      <c r="K9" s="786" t="s">
        <v>7</v>
      </c>
      <c r="L9" s="786" t="s">
        <v>7</v>
      </c>
      <c r="M9" s="786" t="s">
        <v>7</v>
      </c>
      <c r="N9" s="786" t="s">
        <v>7</v>
      </c>
      <c r="O9" s="786" t="s">
        <v>7</v>
      </c>
    </row>
    <row r="10" spans="1:15" s="288" customFormat="1" ht="21" customHeight="1">
      <c r="A10" s="293">
        <v>2</v>
      </c>
      <c r="B10" s="226" t="s">
        <v>767</v>
      </c>
      <c r="C10" s="786" t="s">
        <v>7</v>
      </c>
      <c r="D10" s="786" t="s">
        <v>7</v>
      </c>
      <c r="E10" s="786" t="s">
        <v>7</v>
      </c>
      <c r="F10" s="786" t="s">
        <v>7</v>
      </c>
      <c r="G10" s="786" t="s">
        <v>7</v>
      </c>
      <c r="H10" s="786" t="s">
        <v>7</v>
      </c>
      <c r="I10" s="786" t="s">
        <v>7</v>
      </c>
      <c r="J10" s="786" t="s">
        <v>7</v>
      </c>
      <c r="K10" s="786" t="s">
        <v>7</v>
      </c>
      <c r="L10" s="786" t="s">
        <v>7</v>
      </c>
      <c r="M10" s="786" t="s">
        <v>7</v>
      </c>
      <c r="N10" s="786" t="s">
        <v>7</v>
      </c>
      <c r="O10" s="786" t="s">
        <v>7</v>
      </c>
    </row>
    <row r="11" spans="1:15" s="288" customFormat="1" ht="21" customHeight="1">
      <c r="A11" s="293">
        <v>3</v>
      </c>
      <c r="B11" s="226" t="s">
        <v>768</v>
      </c>
      <c r="C11" s="786">
        <v>1</v>
      </c>
      <c r="D11" s="924" t="s">
        <v>1011</v>
      </c>
      <c r="E11" s="1218">
        <v>333</v>
      </c>
      <c r="F11" s="1218">
        <v>40672</v>
      </c>
      <c r="G11" s="1218">
        <v>20</v>
      </c>
      <c r="H11" s="1218">
        <v>1342.176</v>
      </c>
      <c r="I11" s="1218">
        <v>1342.176</v>
      </c>
      <c r="J11" s="1219">
        <v>600.4</v>
      </c>
      <c r="K11" s="1219">
        <v>600.4</v>
      </c>
      <c r="L11" s="1220">
        <v>20</v>
      </c>
      <c r="M11" s="1220">
        <v>20</v>
      </c>
      <c r="N11" s="1220">
        <v>20.13</v>
      </c>
      <c r="O11" s="1220">
        <v>20.13</v>
      </c>
    </row>
    <row r="12" spans="1:15" s="288" customFormat="1" ht="21" customHeight="1">
      <c r="A12" s="293">
        <v>4</v>
      </c>
      <c r="B12" s="226" t="s">
        <v>769</v>
      </c>
      <c r="C12" s="786">
        <v>2</v>
      </c>
      <c r="D12" s="1221" t="s">
        <v>1037</v>
      </c>
      <c r="E12" s="1218">
        <v>644</v>
      </c>
      <c r="F12" s="1218">
        <v>103716</v>
      </c>
      <c r="G12" s="1218">
        <v>20</v>
      </c>
      <c r="H12" s="1218">
        <v>3422.628</v>
      </c>
      <c r="I12" s="1218">
        <v>3422.628</v>
      </c>
      <c r="J12" s="1219">
        <v>1531.06</v>
      </c>
      <c r="K12" s="1219">
        <v>1531.06</v>
      </c>
      <c r="L12" s="1220">
        <v>26.3</v>
      </c>
      <c r="M12" s="1220">
        <v>26.3</v>
      </c>
      <c r="N12" s="1220">
        <v>51.34</v>
      </c>
      <c r="O12" s="1220">
        <v>51.34</v>
      </c>
    </row>
    <row r="13" spans="1:15" s="288" customFormat="1" ht="62.25" customHeight="1">
      <c r="A13" s="293">
        <v>5</v>
      </c>
      <c r="B13" s="226" t="s">
        <v>770</v>
      </c>
      <c r="C13" s="1218">
        <v>2</v>
      </c>
      <c r="D13" s="1222" t="s">
        <v>1061</v>
      </c>
      <c r="E13" s="1218">
        <v>416</v>
      </c>
      <c r="F13" s="1218">
        <v>62292</v>
      </c>
      <c r="G13" s="1218">
        <v>18</v>
      </c>
      <c r="H13" s="1218">
        <v>2055.636</v>
      </c>
      <c r="I13" s="1218">
        <v>2055.636</v>
      </c>
      <c r="J13" s="1219">
        <v>919.55</v>
      </c>
      <c r="K13" s="1219">
        <v>919.55</v>
      </c>
      <c r="L13" s="1220">
        <v>10.4</v>
      </c>
      <c r="M13" s="1220">
        <v>10.4</v>
      </c>
      <c r="N13" s="1220">
        <v>30.83</v>
      </c>
      <c r="O13" s="1220">
        <v>30.83</v>
      </c>
    </row>
    <row r="14" spans="1:15" s="288" customFormat="1" ht="21" customHeight="1">
      <c r="A14" s="293">
        <v>6</v>
      </c>
      <c r="B14" s="226" t="s">
        <v>771</v>
      </c>
      <c r="C14" s="786" t="s">
        <v>7</v>
      </c>
      <c r="D14" s="786" t="s">
        <v>7</v>
      </c>
      <c r="E14" s="786" t="s">
        <v>7</v>
      </c>
      <c r="F14" s="786" t="s">
        <v>7</v>
      </c>
      <c r="G14" s="786" t="s">
        <v>7</v>
      </c>
      <c r="H14" s="786" t="s">
        <v>7</v>
      </c>
      <c r="I14" s="786" t="s">
        <v>7</v>
      </c>
      <c r="J14" s="786" t="s">
        <v>7</v>
      </c>
      <c r="K14" s="786" t="s">
        <v>7</v>
      </c>
      <c r="L14" s="786" t="s">
        <v>7</v>
      </c>
      <c r="M14" s="786" t="s">
        <v>7</v>
      </c>
      <c r="N14" s="786" t="s">
        <v>7</v>
      </c>
      <c r="O14" s="786" t="s">
        <v>7</v>
      </c>
    </row>
    <row r="15" spans="1:15" s="288" customFormat="1" ht="21" customHeight="1">
      <c r="A15" s="293">
        <v>7</v>
      </c>
      <c r="B15" s="226" t="s">
        <v>772</v>
      </c>
      <c r="C15" s="786" t="s">
        <v>7</v>
      </c>
      <c r="D15" s="786" t="s">
        <v>7</v>
      </c>
      <c r="E15" s="786" t="s">
        <v>7</v>
      </c>
      <c r="F15" s="786" t="s">
        <v>7</v>
      </c>
      <c r="G15" s="786" t="s">
        <v>7</v>
      </c>
      <c r="H15" s="786" t="s">
        <v>7</v>
      </c>
      <c r="I15" s="786" t="s">
        <v>7</v>
      </c>
      <c r="J15" s="786" t="s">
        <v>7</v>
      </c>
      <c r="K15" s="786" t="s">
        <v>7</v>
      </c>
      <c r="L15" s="786" t="s">
        <v>7</v>
      </c>
      <c r="M15" s="786" t="s">
        <v>7</v>
      </c>
      <c r="N15" s="786" t="s">
        <v>7</v>
      </c>
      <c r="O15" s="786" t="s">
        <v>7</v>
      </c>
    </row>
    <row r="16" spans="1:15" s="288" customFormat="1" ht="28.5" customHeight="1">
      <c r="A16" s="293">
        <v>8</v>
      </c>
      <c r="B16" s="226" t="s">
        <v>773</v>
      </c>
      <c r="C16" s="1218">
        <v>1</v>
      </c>
      <c r="D16" s="379" t="s">
        <v>1009</v>
      </c>
      <c r="E16" s="1218">
        <v>507</v>
      </c>
      <c r="F16" s="1218">
        <v>43000</v>
      </c>
      <c r="G16" s="1218">
        <v>20</v>
      </c>
      <c r="H16" s="1218">
        <v>579.738</v>
      </c>
      <c r="I16" s="1218">
        <v>579.738</v>
      </c>
      <c r="J16" s="1218">
        <v>634.77</v>
      </c>
      <c r="K16" s="1218">
        <v>634.77</v>
      </c>
      <c r="L16" s="1220">
        <v>7</v>
      </c>
      <c r="M16" s="1220">
        <v>7</v>
      </c>
      <c r="N16" s="1218">
        <v>4.34</v>
      </c>
      <c r="O16" s="1218">
        <v>4.34</v>
      </c>
    </row>
    <row r="17" spans="1:15" s="288" customFormat="1" ht="21" customHeight="1">
      <c r="A17" s="293">
        <v>9</v>
      </c>
      <c r="B17" s="226" t="s">
        <v>774</v>
      </c>
      <c r="C17" s="786">
        <v>1</v>
      </c>
      <c r="D17" s="379" t="s">
        <v>1062</v>
      </c>
      <c r="E17" s="1218">
        <v>400</v>
      </c>
      <c r="F17" s="1218">
        <v>34345</v>
      </c>
      <c r="G17" s="1218">
        <v>20</v>
      </c>
      <c r="H17" s="1218">
        <v>1133.385</v>
      </c>
      <c r="I17" s="1218">
        <v>1133.385</v>
      </c>
      <c r="J17" s="1219">
        <v>507</v>
      </c>
      <c r="K17" s="1219">
        <v>507</v>
      </c>
      <c r="L17" s="1220">
        <v>13.1</v>
      </c>
      <c r="M17" s="1220">
        <v>13.1</v>
      </c>
      <c r="N17" s="1220">
        <v>17</v>
      </c>
      <c r="O17" s="1220">
        <v>17</v>
      </c>
    </row>
    <row r="18" spans="1:15" s="288" customFormat="1" ht="21" customHeight="1">
      <c r="A18" s="293">
        <v>10</v>
      </c>
      <c r="B18" s="226" t="s">
        <v>775</v>
      </c>
      <c r="C18" s="786">
        <v>1</v>
      </c>
      <c r="D18" s="379" t="s">
        <v>1062</v>
      </c>
      <c r="E18" s="1218">
        <v>822</v>
      </c>
      <c r="F18" s="1218">
        <v>60097</v>
      </c>
      <c r="G18" s="1218">
        <v>20</v>
      </c>
      <c r="H18" s="1218">
        <v>1983.201</v>
      </c>
      <c r="I18" s="1218">
        <v>1983.201</v>
      </c>
      <c r="J18" s="1219">
        <v>887.15</v>
      </c>
      <c r="K18" s="1219">
        <v>887.15</v>
      </c>
      <c r="L18" s="1220">
        <v>18.5</v>
      </c>
      <c r="M18" s="1220">
        <v>18.5</v>
      </c>
      <c r="N18" s="1220">
        <v>29.75</v>
      </c>
      <c r="O18" s="1220">
        <v>29.75</v>
      </c>
    </row>
    <row r="19" spans="1:15" s="288" customFormat="1" ht="21" customHeight="1">
      <c r="A19" s="293">
        <v>11</v>
      </c>
      <c r="B19" s="226" t="s">
        <v>776</v>
      </c>
      <c r="C19" s="786" t="s">
        <v>7</v>
      </c>
      <c r="D19" s="786" t="s">
        <v>7</v>
      </c>
      <c r="E19" s="786" t="s">
        <v>7</v>
      </c>
      <c r="F19" s="786" t="s">
        <v>7</v>
      </c>
      <c r="G19" s="786" t="s">
        <v>7</v>
      </c>
      <c r="H19" s="786" t="s">
        <v>7</v>
      </c>
      <c r="I19" s="786" t="s">
        <v>7</v>
      </c>
      <c r="J19" s="786" t="s">
        <v>7</v>
      </c>
      <c r="K19" s="786" t="s">
        <v>7</v>
      </c>
      <c r="L19" s="786" t="s">
        <v>7</v>
      </c>
      <c r="M19" s="786" t="s">
        <v>7</v>
      </c>
      <c r="N19" s="786" t="s">
        <v>7</v>
      </c>
      <c r="O19" s="786" t="s">
        <v>7</v>
      </c>
    </row>
    <row r="20" spans="1:15" s="288" customFormat="1" ht="21" customHeight="1">
      <c r="A20" s="293">
        <v>12</v>
      </c>
      <c r="B20" s="226" t="s">
        <v>777</v>
      </c>
      <c r="C20" s="786" t="s">
        <v>7</v>
      </c>
      <c r="D20" s="786" t="s">
        <v>7</v>
      </c>
      <c r="E20" s="786" t="s">
        <v>7</v>
      </c>
      <c r="F20" s="786" t="s">
        <v>7</v>
      </c>
      <c r="G20" s="786" t="s">
        <v>7</v>
      </c>
      <c r="H20" s="786" t="s">
        <v>7</v>
      </c>
      <c r="I20" s="786" t="s">
        <v>7</v>
      </c>
      <c r="J20" s="786" t="s">
        <v>7</v>
      </c>
      <c r="K20" s="786" t="s">
        <v>7</v>
      </c>
      <c r="L20" s="786" t="s">
        <v>7</v>
      </c>
      <c r="M20" s="786" t="s">
        <v>7</v>
      </c>
      <c r="N20" s="786" t="s">
        <v>7</v>
      </c>
      <c r="O20" s="786" t="s">
        <v>7</v>
      </c>
    </row>
    <row r="21" spans="1:15" s="288" customFormat="1" ht="21" customHeight="1">
      <c r="A21" s="293">
        <v>13</v>
      </c>
      <c r="B21" s="226" t="s">
        <v>778</v>
      </c>
      <c r="C21" s="786" t="s">
        <v>7</v>
      </c>
      <c r="D21" s="786" t="s">
        <v>7</v>
      </c>
      <c r="E21" s="786" t="s">
        <v>7</v>
      </c>
      <c r="F21" s="786" t="s">
        <v>7</v>
      </c>
      <c r="G21" s="786" t="s">
        <v>7</v>
      </c>
      <c r="H21" s="786" t="s">
        <v>7</v>
      </c>
      <c r="I21" s="786" t="s">
        <v>7</v>
      </c>
      <c r="J21" s="786" t="s">
        <v>7</v>
      </c>
      <c r="K21" s="786" t="s">
        <v>7</v>
      </c>
      <c r="L21" s="786" t="s">
        <v>7</v>
      </c>
      <c r="M21" s="786" t="s">
        <v>7</v>
      </c>
      <c r="N21" s="786" t="s">
        <v>7</v>
      </c>
      <c r="O21" s="786" t="s">
        <v>7</v>
      </c>
    </row>
    <row r="22" spans="1:15" s="787" customFormat="1" ht="28.5" customHeight="1">
      <c r="A22" s="1708" t="s">
        <v>779</v>
      </c>
      <c r="B22" s="1708"/>
      <c r="C22" s="1217">
        <f>SUM(C9:C21)</f>
        <v>8</v>
      </c>
      <c r="D22" s="1014" t="s">
        <v>7</v>
      </c>
      <c r="E22" s="1217">
        <f>SUM(E9:E21)</f>
        <v>3122</v>
      </c>
      <c r="F22" s="1217">
        <f>SUM(F9:F21)</f>
        <v>344122</v>
      </c>
      <c r="G22" s="1014" t="s">
        <v>7</v>
      </c>
      <c r="H22" s="1083">
        <f>SUM(H9:H21)</f>
        <v>10516.764</v>
      </c>
      <c r="I22" s="1083">
        <f>SUM(I9:I21)</f>
        <v>10516.764</v>
      </c>
      <c r="J22" s="1083">
        <f aca="true" t="shared" si="0" ref="J22:O22">SUM(J9:J21)</f>
        <v>5079.93</v>
      </c>
      <c r="K22" s="1083">
        <f t="shared" si="0"/>
        <v>5079.93</v>
      </c>
      <c r="L22" s="1083">
        <f t="shared" si="0"/>
        <v>95.3</v>
      </c>
      <c r="M22" s="1083">
        <f t="shared" si="0"/>
        <v>95.3</v>
      </c>
      <c r="N22" s="1083">
        <f t="shared" si="0"/>
        <v>153.39</v>
      </c>
      <c r="O22" s="1083">
        <f t="shared" si="0"/>
        <v>153.39</v>
      </c>
    </row>
    <row r="23" spans="1:11" s="288" customFormat="1" ht="15.75" customHeight="1">
      <c r="A23" s="289"/>
      <c r="B23" s="289"/>
      <c r="C23" s="289"/>
      <c r="D23" s="289"/>
      <c r="E23" s="289"/>
      <c r="F23" s="289"/>
      <c r="G23" s="289"/>
      <c r="H23" s="289"/>
      <c r="J23" s="332"/>
      <c r="K23" s="332"/>
    </row>
    <row r="24" spans="1:15" s="288" customFormat="1" ht="60" customHeight="1">
      <c r="A24" s="1560" t="s">
        <v>786</v>
      </c>
      <c r="B24" s="1560"/>
      <c r="C24" s="295"/>
      <c r="D24" s="296"/>
      <c r="E24" s="296"/>
      <c r="J24" s="332"/>
      <c r="K24" s="1603" t="s">
        <v>741</v>
      </c>
      <c r="L24" s="1603"/>
      <c r="M24" s="1603"/>
      <c r="N24" s="1603"/>
      <c r="O24" s="1603"/>
    </row>
  </sheetData>
  <sheetProtection/>
  <mergeCells count="18">
    <mergeCell ref="A1:N1"/>
    <mergeCell ref="A2:O2"/>
    <mergeCell ref="A4:O4"/>
    <mergeCell ref="M5:O5"/>
    <mergeCell ref="A6:A7"/>
    <mergeCell ref="B6:B7"/>
    <mergeCell ref="C6:C7"/>
    <mergeCell ref="D6:D7"/>
    <mergeCell ref="E6:E7"/>
    <mergeCell ref="F6:F7"/>
    <mergeCell ref="A24:B24"/>
    <mergeCell ref="K24:O24"/>
    <mergeCell ref="G6:G7"/>
    <mergeCell ref="H6:I6"/>
    <mergeCell ref="J6:K6"/>
    <mergeCell ref="L6:M6"/>
    <mergeCell ref="N6:O6"/>
    <mergeCell ref="A22:B22"/>
  </mergeCells>
  <printOptions horizontalCentered="1"/>
  <pageMargins left="0.7" right="0.2" top="0.2" bottom="0.2" header="0.2" footer="0.2"/>
  <pageSetup horizontalDpi="600" verticalDpi="600" orientation="landscape" paperSize="9" scale="90" r:id="rId1"/>
  <headerFooter>
    <oddFooter>&amp;C50</oddFooter>
  </headerFooter>
</worksheet>
</file>

<file path=xl/worksheets/sheet51.xml><?xml version="1.0" encoding="utf-8"?>
<worksheet xmlns="http://schemas.openxmlformats.org/spreadsheetml/2006/main" xmlns:r="http://schemas.openxmlformats.org/officeDocument/2006/relationships">
  <sheetPr>
    <tabColor rgb="FF00B050"/>
    <pageSetUpPr fitToPage="1"/>
  </sheetPr>
  <dimension ref="A1:P26"/>
  <sheetViews>
    <sheetView view="pageBreakPreview" zoomScale="90" zoomScaleSheetLayoutView="90" zoomScalePageLayoutView="0" workbookViewId="0" topLeftCell="A11">
      <selection activeCell="A4" sqref="A4:M4"/>
    </sheetView>
  </sheetViews>
  <sheetFormatPr defaultColWidth="9.140625" defaultRowHeight="12.75"/>
  <cols>
    <col min="1" max="1" width="8.57421875" style="788" customWidth="1"/>
    <col min="2" max="2" width="20.00390625" style="788" customWidth="1"/>
    <col min="3" max="3" width="11.00390625" style="789" customWidth="1"/>
    <col min="4" max="4" width="13.28125" style="788" customWidth="1"/>
    <col min="5" max="13" width="8.28125" style="788" customWidth="1"/>
    <col min="14" max="14" width="8.140625" style="788" customWidth="1"/>
    <col min="15" max="15" width="8.28125" style="788" customWidth="1"/>
    <col min="16" max="16" width="7.421875" style="788" customWidth="1"/>
    <col min="17" max="16384" width="9.140625" style="788" customWidth="1"/>
  </cols>
  <sheetData>
    <row r="1" spans="8:12" ht="15">
      <c r="H1" s="1709"/>
      <c r="I1" s="1709"/>
      <c r="L1" s="790" t="s">
        <v>456</v>
      </c>
    </row>
    <row r="2" spans="1:13" ht="15">
      <c r="A2" s="1087"/>
      <c r="B2" s="1087"/>
      <c r="C2" s="1088"/>
      <c r="D2" s="1710" t="s">
        <v>411</v>
      </c>
      <c r="E2" s="1710"/>
      <c r="F2" s="1710"/>
      <c r="G2" s="1710"/>
      <c r="H2" s="1089"/>
      <c r="I2" s="1089"/>
      <c r="J2" s="1087"/>
      <c r="K2" s="1087"/>
      <c r="L2" s="1090"/>
      <c r="M2" s="1087"/>
    </row>
    <row r="3" spans="1:13" s="791" customFormat="1" ht="16.5">
      <c r="A3" s="1711" t="s">
        <v>639</v>
      </c>
      <c r="B3" s="1711"/>
      <c r="C3" s="1711"/>
      <c r="D3" s="1711"/>
      <c r="E3" s="1711"/>
      <c r="F3" s="1711"/>
      <c r="G3" s="1711"/>
      <c r="H3" s="1711"/>
      <c r="I3" s="1711"/>
      <c r="J3" s="1711"/>
      <c r="K3" s="1711"/>
      <c r="L3" s="1711"/>
      <c r="M3" s="1711"/>
    </row>
    <row r="4" spans="1:13" s="791" customFormat="1" ht="20.25" customHeight="1">
      <c r="A4" s="1711" t="s">
        <v>708</v>
      </c>
      <c r="B4" s="1711"/>
      <c r="C4" s="1711"/>
      <c r="D4" s="1711"/>
      <c r="E4" s="1711"/>
      <c r="F4" s="1711"/>
      <c r="G4" s="1711"/>
      <c r="H4" s="1711"/>
      <c r="I4" s="1711"/>
      <c r="J4" s="1711"/>
      <c r="K4" s="1711"/>
      <c r="L4" s="1711"/>
      <c r="M4" s="1711"/>
    </row>
    <row r="6" spans="1:16" s="794" customFormat="1" ht="15" customHeight="1">
      <c r="A6" s="792" t="s">
        <v>866</v>
      </c>
      <c r="B6" s="792"/>
      <c r="C6" s="793"/>
      <c r="D6" s="792"/>
      <c r="E6" s="792"/>
      <c r="F6" s="792"/>
      <c r="G6" s="792"/>
      <c r="H6" s="792"/>
      <c r="I6" s="792"/>
      <c r="J6" s="792"/>
      <c r="K6" s="1717" t="s">
        <v>1024</v>
      </c>
      <c r="L6" s="1717"/>
      <c r="M6" s="1717"/>
      <c r="N6" s="1717"/>
      <c r="O6" s="1717"/>
      <c r="P6" s="1717"/>
    </row>
    <row r="7" spans="1:16" s="794" customFormat="1" ht="20.25" customHeight="1">
      <c r="A7" s="1637" t="s">
        <v>2</v>
      </c>
      <c r="B7" s="1637" t="s">
        <v>3</v>
      </c>
      <c r="C7" s="1713" t="s">
        <v>225</v>
      </c>
      <c r="D7" s="1713" t="s">
        <v>226</v>
      </c>
      <c r="E7" s="1715" t="s">
        <v>227</v>
      </c>
      <c r="F7" s="1716"/>
      <c r="G7" s="1716"/>
      <c r="H7" s="1716"/>
      <c r="I7" s="1716"/>
      <c r="J7" s="1716"/>
      <c r="K7" s="1716"/>
      <c r="L7" s="1716"/>
      <c r="M7" s="1716"/>
      <c r="N7" s="1716"/>
      <c r="O7" s="1716"/>
      <c r="P7" s="1716"/>
    </row>
    <row r="8" spans="1:16" s="794" customFormat="1" ht="43.5" customHeight="1">
      <c r="A8" s="1712"/>
      <c r="B8" s="1712"/>
      <c r="C8" s="1714"/>
      <c r="D8" s="1714"/>
      <c r="E8" s="1084" t="s">
        <v>973</v>
      </c>
      <c r="F8" s="1084" t="s">
        <v>974</v>
      </c>
      <c r="G8" s="1084" t="s">
        <v>975</v>
      </c>
      <c r="H8" s="1084" t="s">
        <v>976</v>
      </c>
      <c r="I8" s="1084" t="s">
        <v>977</v>
      </c>
      <c r="J8" s="1084" t="s">
        <v>978</v>
      </c>
      <c r="K8" s="1084" t="s">
        <v>979</v>
      </c>
      <c r="L8" s="1084" t="s">
        <v>980</v>
      </c>
      <c r="M8" s="1084" t="s">
        <v>981</v>
      </c>
      <c r="N8" s="1084" t="s">
        <v>1043</v>
      </c>
      <c r="O8" s="1084" t="s">
        <v>1044</v>
      </c>
      <c r="P8" s="1084" t="s">
        <v>1045</v>
      </c>
    </row>
    <row r="9" spans="1:16" s="794" customFormat="1" ht="12.75" customHeight="1">
      <c r="A9" s="795">
        <v>1</v>
      </c>
      <c r="B9" s="795">
        <v>2</v>
      </c>
      <c r="C9" s="796">
        <v>3</v>
      </c>
      <c r="D9" s="795">
        <v>4</v>
      </c>
      <c r="E9" s="795">
        <v>5</v>
      </c>
      <c r="F9" s="795">
        <v>6</v>
      </c>
      <c r="G9" s="795">
        <v>7</v>
      </c>
      <c r="H9" s="795">
        <v>8</v>
      </c>
      <c r="I9" s="795">
        <v>9</v>
      </c>
      <c r="J9" s="795">
        <v>10</v>
      </c>
      <c r="K9" s="795">
        <v>11</v>
      </c>
      <c r="L9" s="795">
        <v>12</v>
      </c>
      <c r="M9" s="795">
        <v>13</v>
      </c>
      <c r="N9" s="795">
        <v>14</v>
      </c>
      <c r="O9" s="795">
        <v>15</v>
      </c>
      <c r="P9" s="795">
        <v>16</v>
      </c>
    </row>
    <row r="10" spans="1:16" s="800" customFormat="1" ht="24" customHeight="1">
      <c r="A10" s="797">
        <v>1</v>
      </c>
      <c r="B10" s="798" t="s">
        <v>953</v>
      </c>
      <c r="C10" s="799">
        <v>3190</v>
      </c>
      <c r="D10" s="798">
        <v>3185</v>
      </c>
      <c r="E10" s="798">
        <v>3185</v>
      </c>
      <c r="F10" s="798">
        <v>3175</v>
      </c>
      <c r="G10" s="798">
        <v>3146</v>
      </c>
      <c r="H10" s="798">
        <v>2904</v>
      </c>
      <c r="I10" s="798">
        <v>2827</v>
      </c>
      <c r="J10" s="798">
        <v>2669</v>
      </c>
      <c r="K10" s="798">
        <v>2655</v>
      </c>
      <c r="L10" s="798">
        <v>2595</v>
      </c>
      <c r="M10" s="798">
        <v>2586</v>
      </c>
      <c r="N10" s="798">
        <v>2444</v>
      </c>
      <c r="O10" s="798">
        <v>1064</v>
      </c>
      <c r="P10" s="798">
        <v>2</v>
      </c>
    </row>
    <row r="11" spans="1:16" s="800" customFormat="1" ht="24" customHeight="1">
      <c r="A11" s="797">
        <v>2</v>
      </c>
      <c r="B11" s="798" t="s">
        <v>954</v>
      </c>
      <c r="C11" s="799">
        <v>2701</v>
      </c>
      <c r="D11" s="798">
        <v>2699</v>
      </c>
      <c r="E11" s="798">
        <v>2362</v>
      </c>
      <c r="F11" s="798">
        <v>2242</v>
      </c>
      <c r="G11" s="798">
        <v>2231</v>
      </c>
      <c r="H11" s="798">
        <v>2212</v>
      </c>
      <c r="I11" s="798">
        <v>2203</v>
      </c>
      <c r="J11" s="798">
        <v>2203</v>
      </c>
      <c r="K11" s="798">
        <v>2034</v>
      </c>
      <c r="L11" s="798">
        <v>2018</v>
      </c>
      <c r="M11" s="798">
        <v>1993</v>
      </c>
      <c r="N11" s="798">
        <v>1430</v>
      </c>
      <c r="O11" s="798">
        <v>178</v>
      </c>
      <c r="P11" s="798">
        <v>0</v>
      </c>
    </row>
    <row r="12" spans="1:16" s="800" customFormat="1" ht="24" customHeight="1">
      <c r="A12" s="797">
        <v>3</v>
      </c>
      <c r="B12" s="798" t="s">
        <v>955</v>
      </c>
      <c r="C12" s="799">
        <v>3869</v>
      </c>
      <c r="D12" s="798">
        <v>3849</v>
      </c>
      <c r="E12" s="798">
        <v>3738</v>
      </c>
      <c r="F12" s="798">
        <v>3724</v>
      </c>
      <c r="G12" s="798">
        <v>3603</v>
      </c>
      <c r="H12" s="798">
        <v>3308</v>
      </c>
      <c r="I12" s="798">
        <v>3278</v>
      </c>
      <c r="J12" s="798">
        <v>3157</v>
      </c>
      <c r="K12" s="798">
        <v>3074</v>
      </c>
      <c r="L12" s="798">
        <v>2981</v>
      </c>
      <c r="M12" s="798">
        <v>2926</v>
      </c>
      <c r="N12" s="798">
        <v>1793</v>
      </c>
      <c r="O12" s="798">
        <v>1052</v>
      </c>
      <c r="P12" s="798">
        <v>52</v>
      </c>
    </row>
    <row r="13" spans="1:16" s="800" customFormat="1" ht="24" customHeight="1">
      <c r="A13" s="797">
        <v>4</v>
      </c>
      <c r="B13" s="798" t="s">
        <v>956</v>
      </c>
      <c r="C13" s="799">
        <v>4268</v>
      </c>
      <c r="D13" s="798">
        <v>4266</v>
      </c>
      <c r="E13" s="798">
        <v>4261</v>
      </c>
      <c r="F13" s="798">
        <v>4260</v>
      </c>
      <c r="G13" s="798">
        <v>4256</v>
      </c>
      <c r="H13" s="798">
        <v>4208</v>
      </c>
      <c r="I13" s="798">
        <v>4163</v>
      </c>
      <c r="J13" s="798">
        <v>4162</v>
      </c>
      <c r="K13" s="798">
        <v>4161</v>
      </c>
      <c r="L13" s="798">
        <v>4159</v>
      </c>
      <c r="M13" s="798">
        <v>4081</v>
      </c>
      <c r="N13" s="798">
        <v>2953</v>
      </c>
      <c r="O13" s="798">
        <v>1943</v>
      </c>
      <c r="P13" s="798">
        <v>180</v>
      </c>
    </row>
    <row r="14" spans="1:16" s="800" customFormat="1" ht="24" customHeight="1">
      <c r="A14" s="797">
        <v>5</v>
      </c>
      <c r="B14" s="801" t="s">
        <v>957</v>
      </c>
      <c r="C14" s="802">
        <v>3239</v>
      </c>
      <c r="D14" s="801">
        <v>3242</v>
      </c>
      <c r="E14" s="801">
        <v>3218</v>
      </c>
      <c r="F14" s="801">
        <v>3211</v>
      </c>
      <c r="G14" s="801">
        <v>2982</v>
      </c>
      <c r="H14" s="801">
        <v>2978</v>
      </c>
      <c r="I14" s="801">
        <v>2767</v>
      </c>
      <c r="J14" s="798">
        <v>2497</v>
      </c>
      <c r="K14" s="798">
        <v>2477</v>
      </c>
      <c r="L14" s="798">
        <v>2178</v>
      </c>
      <c r="M14" s="798">
        <v>2002</v>
      </c>
      <c r="N14" s="798">
        <v>1587</v>
      </c>
      <c r="O14" s="798">
        <v>990</v>
      </c>
      <c r="P14" s="798">
        <v>54</v>
      </c>
    </row>
    <row r="15" spans="1:16" s="800" customFormat="1" ht="24" customHeight="1">
      <c r="A15" s="797">
        <v>6</v>
      </c>
      <c r="B15" s="801" t="s">
        <v>958</v>
      </c>
      <c r="C15" s="802">
        <v>3097</v>
      </c>
      <c r="D15" s="801">
        <v>3061</v>
      </c>
      <c r="E15" s="801">
        <v>3046</v>
      </c>
      <c r="F15" s="801">
        <v>3046</v>
      </c>
      <c r="G15" s="801">
        <v>3044</v>
      </c>
      <c r="H15" s="801">
        <v>3009</v>
      </c>
      <c r="I15" s="801">
        <v>3007</v>
      </c>
      <c r="J15" s="798">
        <v>3005</v>
      </c>
      <c r="K15" s="798">
        <v>2646</v>
      </c>
      <c r="L15" s="798">
        <v>2299</v>
      </c>
      <c r="M15" s="798">
        <v>1976</v>
      </c>
      <c r="N15" s="798">
        <v>1567</v>
      </c>
      <c r="O15" s="798">
        <v>1024</v>
      </c>
      <c r="P15" s="798">
        <v>61</v>
      </c>
    </row>
    <row r="16" spans="1:16" s="800" customFormat="1" ht="24" customHeight="1">
      <c r="A16" s="797">
        <v>7</v>
      </c>
      <c r="B16" s="798" t="s">
        <v>959</v>
      </c>
      <c r="C16" s="799">
        <v>3548</v>
      </c>
      <c r="D16" s="798">
        <v>3515</v>
      </c>
      <c r="E16" s="798">
        <v>3465</v>
      </c>
      <c r="F16" s="798">
        <v>3465</v>
      </c>
      <c r="G16" s="798">
        <v>3465</v>
      </c>
      <c r="H16" s="798">
        <v>3465</v>
      </c>
      <c r="I16" s="798">
        <v>3465</v>
      </c>
      <c r="J16" s="798">
        <v>3464</v>
      </c>
      <c r="K16" s="798">
        <v>3464</v>
      </c>
      <c r="L16" s="798">
        <v>3443</v>
      </c>
      <c r="M16" s="798">
        <v>3344</v>
      </c>
      <c r="N16" s="798">
        <v>2621</v>
      </c>
      <c r="O16" s="798">
        <v>1319</v>
      </c>
      <c r="P16" s="798">
        <v>263</v>
      </c>
    </row>
    <row r="17" spans="1:16" s="800" customFormat="1" ht="24" customHeight="1">
      <c r="A17" s="797">
        <v>8</v>
      </c>
      <c r="B17" s="798" t="s">
        <v>960</v>
      </c>
      <c r="C17" s="799">
        <v>3418</v>
      </c>
      <c r="D17" s="798">
        <v>3304</v>
      </c>
      <c r="E17" s="798">
        <v>3072</v>
      </c>
      <c r="F17" s="798">
        <v>3059</v>
      </c>
      <c r="G17" s="798">
        <v>2936</v>
      </c>
      <c r="H17" s="798">
        <v>2927</v>
      </c>
      <c r="I17" s="798">
        <v>2844</v>
      </c>
      <c r="J17" s="798">
        <v>2812</v>
      </c>
      <c r="K17" s="798">
        <v>2703</v>
      </c>
      <c r="L17" s="798">
        <v>2595</v>
      </c>
      <c r="M17" s="798">
        <v>2388</v>
      </c>
      <c r="N17" s="798">
        <v>1585</v>
      </c>
      <c r="O17" s="798">
        <v>891</v>
      </c>
      <c r="P17" s="798">
        <v>98</v>
      </c>
    </row>
    <row r="18" spans="1:16" s="800" customFormat="1" ht="24" customHeight="1">
      <c r="A18" s="797">
        <v>9</v>
      </c>
      <c r="B18" s="798" t="s">
        <v>961</v>
      </c>
      <c r="C18" s="799">
        <v>3412</v>
      </c>
      <c r="D18" s="798">
        <v>3332</v>
      </c>
      <c r="E18" s="798">
        <v>2902</v>
      </c>
      <c r="F18" s="798">
        <v>2842</v>
      </c>
      <c r="G18" s="798">
        <v>2542</v>
      </c>
      <c r="H18" s="798">
        <v>2504</v>
      </c>
      <c r="I18" s="798">
        <v>2466</v>
      </c>
      <c r="J18" s="798">
        <v>2462</v>
      </c>
      <c r="K18" s="798">
        <v>2384</v>
      </c>
      <c r="L18" s="798">
        <v>2340</v>
      </c>
      <c r="M18" s="798">
        <v>2213</v>
      </c>
      <c r="N18" s="798">
        <v>1243</v>
      </c>
      <c r="O18" s="798">
        <v>825</v>
      </c>
      <c r="P18" s="798">
        <v>0</v>
      </c>
    </row>
    <row r="19" spans="1:16" s="800" customFormat="1" ht="24" customHeight="1">
      <c r="A19" s="797">
        <v>10</v>
      </c>
      <c r="B19" s="798" t="s">
        <v>962</v>
      </c>
      <c r="C19" s="799">
        <v>4803</v>
      </c>
      <c r="D19" s="798">
        <v>4575</v>
      </c>
      <c r="E19" s="798">
        <v>4320</v>
      </c>
      <c r="F19" s="798">
        <v>4226</v>
      </c>
      <c r="G19" s="798">
        <v>3914</v>
      </c>
      <c r="H19" s="798">
        <v>3708</v>
      </c>
      <c r="I19" s="798">
        <v>3456</v>
      </c>
      <c r="J19" s="798">
        <v>3365</v>
      </c>
      <c r="K19" s="798">
        <v>3080</v>
      </c>
      <c r="L19" s="798">
        <v>2794</v>
      </c>
      <c r="M19" s="798">
        <v>2596</v>
      </c>
      <c r="N19" s="798">
        <v>2142</v>
      </c>
      <c r="O19" s="798">
        <v>1543</v>
      </c>
      <c r="P19" s="798">
        <v>3</v>
      </c>
    </row>
    <row r="20" spans="1:16" s="800" customFormat="1" ht="24" customHeight="1">
      <c r="A20" s="797">
        <v>11</v>
      </c>
      <c r="B20" s="798" t="s">
        <v>972</v>
      </c>
      <c r="C20" s="799">
        <v>3262</v>
      </c>
      <c r="D20" s="798">
        <v>3323</v>
      </c>
      <c r="E20" s="798">
        <v>3321</v>
      </c>
      <c r="F20" s="798">
        <v>3321</v>
      </c>
      <c r="G20" s="798">
        <v>3321</v>
      </c>
      <c r="H20" s="798">
        <v>3320</v>
      </c>
      <c r="I20" s="798">
        <v>3320</v>
      </c>
      <c r="J20" s="798">
        <v>3171</v>
      </c>
      <c r="K20" s="798">
        <v>3171</v>
      </c>
      <c r="L20" s="798">
        <v>3171</v>
      </c>
      <c r="M20" s="798">
        <v>3170</v>
      </c>
      <c r="N20" s="798">
        <v>2243</v>
      </c>
      <c r="O20" s="798">
        <v>1944</v>
      </c>
      <c r="P20" s="798">
        <v>0</v>
      </c>
    </row>
    <row r="21" spans="1:16" s="800" customFormat="1" ht="24" customHeight="1">
      <c r="A21" s="797">
        <v>12</v>
      </c>
      <c r="B21" s="798" t="s">
        <v>964</v>
      </c>
      <c r="C21" s="799">
        <v>3753</v>
      </c>
      <c r="D21" s="798">
        <v>3749</v>
      </c>
      <c r="E21" s="798">
        <v>3657</v>
      </c>
      <c r="F21" s="798">
        <v>3655</v>
      </c>
      <c r="G21" s="798">
        <v>3630</v>
      </c>
      <c r="H21" s="798">
        <v>3559</v>
      </c>
      <c r="I21" s="798">
        <v>3463</v>
      </c>
      <c r="J21" s="798">
        <v>3427</v>
      </c>
      <c r="K21" s="798">
        <v>3416</v>
      </c>
      <c r="L21" s="798">
        <v>3415</v>
      </c>
      <c r="M21" s="798">
        <v>3343</v>
      </c>
      <c r="N21" s="798">
        <v>3042</v>
      </c>
      <c r="O21" s="798">
        <v>1385</v>
      </c>
      <c r="P21" s="798">
        <v>122</v>
      </c>
    </row>
    <row r="22" spans="1:16" s="800" customFormat="1" ht="24" customHeight="1">
      <c r="A22" s="797">
        <v>13</v>
      </c>
      <c r="B22" s="798" t="s">
        <v>965</v>
      </c>
      <c r="C22" s="799">
        <v>2924</v>
      </c>
      <c r="D22" s="798">
        <v>2868</v>
      </c>
      <c r="E22" s="798">
        <v>2852</v>
      </c>
      <c r="F22" s="798">
        <v>2839</v>
      </c>
      <c r="G22" s="798">
        <v>2757</v>
      </c>
      <c r="H22" s="798">
        <v>2585</v>
      </c>
      <c r="I22" s="798">
        <v>2584</v>
      </c>
      <c r="J22" s="798">
        <v>2584</v>
      </c>
      <c r="K22" s="798">
        <v>2584</v>
      </c>
      <c r="L22" s="798">
        <v>2581</v>
      </c>
      <c r="M22" s="798">
        <v>2578</v>
      </c>
      <c r="N22" s="798">
        <v>1711</v>
      </c>
      <c r="O22" s="798">
        <v>1023</v>
      </c>
      <c r="P22" s="798">
        <v>0</v>
      </c>
    </row>
    <row r="23" spans="1:16" s="803" customFormat="1" ht="24" customHeight="1">
      <c r="A23" s="1085"/>
      <c r="B23" s="1086" t="s">
        <v>13</v>
      </c>
      <c r="C23" s="1085">
        <f>SUM(C10:C22)</f>
        <v>45484</v>
      </c>
      <c r="D23" s="1085">
        <f aca="true" t="shared" si="0" ref="D23:M23">SUM(D10:D22)</f>
        <v>44968</v>
      </c>
      <c r="E23" s="1085">
        <f t="shared" si="0"/>
        <v>43399</v>
      </c>
      <c r="F23" s="1085">
        <f t="shared" si="0"/>
        <v>43065</v>
      </c>
      <c r="G23" s="1085">
        <f t="shared" si="0"/>
        <v>41827</v>
      </c>
      <c r="H23" s="1085">
        <f t="shared" si="0"/>
        <v>40687</v>
      </c>
      <c r="I23" s="1085">
        <f t="shared" si="0"/>
        <v>39843</v>
      </c>
      <c r="J23" s="1085">
        <f t="shared" si="0"/>
        <v>38978</v>
      </c>
      <c r="K23" s="1085">
        <f t="shared" si="0"/>
        <v>37849</v>
      </c>
      <c r="L23" s="1085">
        <f t="shared" si="0"/>
        <v>36569</v>
      </c>
      <c r="M23" s="1085">
        <f t="shared" si="0"/>
        <v>35196</v>
      </c>
      <c r="N23" s="1085">
        <f>SUM(N10:N22)</f>
        <v>26361</v>
      </c>
      <c r="O23" s="1085">
        <f>SUM(O10:O22)</f>
        <v>15181</v>
      </c>
      <c r="P23" s="1085">
        <f>SUM(P10:P22)</f>
        <v>835</v>
      </c>
    </row>
    <row r="24" spans="2:13" ht="15">
      <c r="B24" s="1718"/>
      <c r="C24" s="1718"/>
      <c r="D24" s="1718"/>
      <c r="E24" s="1718"/>
      <c r="F24" s="1718"/>
      <c r="G24" s="1718"/>
      <c r="H24" s="1718"/>
      <c r="I24" s="1718"/>
      <c r="J24" s="1718"/>
      <c r="K24" s="1718"/>
      <c r="L24" s="1718"/>
      <c r="M24" s="1718"/>
    </row>
    <row r="26" spans="1:13" s="288" customFormat="1" ht="60" customHeight="1">
      <c r="A26" s="1719" t="s">
        <v>786</v>
      </c>
      <c r="B26" s="1719"/>
      <c r="C26" s="778"/>
      <c r="D26" s="296"/>
      <c r="E26" s="296"/>
      <c r="I26" s="1603" t="s">
        <v>741</v>
      </c>
      <c r="J26" s="1603"/>
      <c r="K26" s="1603"/>
      <c r="L26" s="1603"/>
      <c r="M26" s="1603"/>
    </row>
  </sheetData>
  <sheetProtection/>
  <mergeCells count="13">
    <mergeCell ref="B24:M24"/>
    <mergeCell ref="A26:B26"/>
    <mergeCell ref="I26:M26"/>
    <mergeCell ref="H1:I1"/>
    <mergeCell ref="D2:G2"/>
    <mergeCell ref="A3:M3"/>
    <mergeCell ref="A4:M4"/>
    <mergeCell ref="A7:A8"/>
    <mergeCell ref="B7:B8"/>
    <mergeCell ref="C7:C8"/>
    <mergeCell ref="D7:D8"/>
    <mergeCell ref="E7:P7"/>
    <mergeCell ref="K6:P6"/>
  </mergeCells>
  <printOptions horizontalCentered="1"/>
  <pageMargins left="0.72" right="0.2" top="0.2" bottom="0.2" header="0.2" footer="0.2"/>
  <pageSetup fitToHeight="1" fitToWidth="1" horizontalDpi="600" verticalDpi="600" orientation="landscape" paperSize="9" scale="92" r:id="rId1"/>
  <headerFooter>
    <oddFooter>&amp;C51</oddFooter>
  </headerFooter>
</worksheet>
</file>

<file path=xl/worksheets/sheet52.xml><?xml version="1.0" encoding="utf-8"?>
<worksheet xmlns="http://schemas.openxmlformats.org/spreadsheetml/2006/main" xmlns:r="http://schemas.openxmlformats.org/officeDocument/2006/relationships">
  <sheetPr>
    <tabColor rgb="FF00B050"/>
  </sheetPr>
  <dimension ref="A1:P27"/>
  <sheetViews>
    <sheetView zoomScale="115" zoomScaleNormal="115" zoomScaleSheetLayoutView="90" zoomScalePageLayoutView="0" workbookViewId="0" topLeftCell="A16">
      <selection activeCell="A4" sqref="A4:M4"/>
    </sheetView>
  </sheetViews>
  <sheetFormatPr defaultColWidth="9.140625" defaultRowHeight="12.75"/>
  <cols>
    <col min="1" max="1" width="8.57421875" style="676" customWidth="1"/>
    <col min="2" max="2" width="17.8515625" style="676" customWidth="1"/>
    <col min="3" max="3" width="8.140625" style="676" customWidth="1"/>
    <col min="4" max="4" width="10.7109375" style="676" customWidth="1"/>
    <col min="5" max="7" width="7.57421875" style="689" customWidth="1"/>
    <col min="8" max="13" width="7.57421875" style="676" customWidth="1"/>
    <col min="14" max="15" width="7.28125" style="676" customWidth="1"/>
    <col min="16" max="16" width="7.140625" style="676" customWidth="1"/>
    <col min="17" max="16384" width="9.140625" style="676" customWidth="1"/>
  </cols>
  <sheetData>
    <row r="1" spans="5:13" ht="15">
      <c r="E1" s="1729"/>
      <c r="F1" s="1729"/>
      <c r="G1" s="1729"/>
      <c r="H1" s="1729"/>
      <c r="I1" s="1729"/>
      <c r="L1" s="1730" t="s">
        <v>473</v>
      </c>
      <c r="M1" s="1730"/>
    </row>
    <row r="2" spans="1:13" ht="15">
      <c r="A2" s="1731" t="s">
        <v>924</v>
      </c>
      <c r="B2" s="1731"/>
      <c r="C2" s="1731"/>
      <c r="D2" s="1731"/>
      <c r="E2" s="1731"/>
      <c r="F2" s="1731"/>
      <c r="G2" s="1731"/>
      <c r="H2" s="1731"/>
      <c r="I2" s="1731"/>
      <c r="J2" s="1731"/>
      <c r="K2" s="1731"/>
      <c r="L2" s="1731"/>
      <c r="M2" s="1091"/>
    </row>
    <row r="3" spans="1:13" ht="15">
      <c r="A3" s="1731" t="s">
        <v>925</v>
      </c>
      <c r="B3" s="1731"/>
      <c r="C3" s="1731"/>
      <c r="D3" s="1731"/>
      <c r="E3" s="1731"/>
      <c r="F3" s="1731"/>
      <c r="G3" s="1731"/>
      <c r="H3" s="1731"/>
      <c r="I3" s="1731"/>
      <c r="J3" s="1731"/>
      <c r="K3" s="1731"/>
      <c r="L3" s="1731"/>
      <c r="M3" s="1731"/>
    </row>
    <row r="4" spans="1:13" ht="20.25" customHeight="1">
      <c r="A4" s="1731" t="s">
        <v>926</v>
      </c>
      <c r="B4" s="1731"/>
      <c r="C4" s="1731"/>
      <c r="D4" s="1731"/>
      <c r="E4" s="1731"/>
      <c r="F4" s="1731"/>
      <c r="G4" s="1731"/>
      <c r="H4" s="1731"/>
      <c r="I4" s="1731"/>
      <c r="J4" s="1731"/>
      <c r="K4" s="1731"/>
      <c r="L4" s="1731"/>
      <c r="M4" s="1731"/>
    </row>
    <row r="5" spans="1:9" s="15" customFormat="1" ht="12.75">
      <c r="A5" s="1732" t="s">
        <v>610</v>
      </c>
      <c r="B5" s="1732"/>
      <c r="C5" s="1732"/>
      <c r="D5" s="1732"/>
      <c r="E5" s="1732"/>
      <c r="F5" s="690" t="s">
        <v>933</v>
      </c>
      <c r="G5" s="16"/>
      <c r="H5" s="16"/>
      <c r="I5" s="16"/>
    </row>
    <row r="6" spans="1:9" s="15" customFormat="1" ht="12.75">
      <c r="A6" s="1732" t="s">
        <v>611</v>
      </c>
      <c r="B6" s="1732"/>
      <c r="C6" s="1732"/>
      <c r="D6" s="1732"/>
      <c r="E6" s="1732"/>
      <c r="F6" s="690" t="s">
        <v>932</v>
      </c>
      <c r="G6" s="16"/>
      <c r="H6" s="16"/>
      <c r="I6" s="16"/>
    </row>
    <row r="7" spans="1:16" ht="15">
      <c r="A7" s="677" t="s">
        <v>866</v>
      </c>
      <c r="B7" s="678"/>
      <c r="C7" s="678"/>
      <c r="D7" s="678"/>
      <c r="E7" s="679"/>
      <c r="F7" s="679"/>
      <c r="G7" s="679"/>
      <c r="H7" s="678"/>
      <c r="I7" s="678"/>
      <c r="J7" s="1728" t="s">
        <v>1024</v>
      </c>
      <c r="K7" s="1728"/>
      <c r="L7" s="1728"/>
      <c r="M7" s="1728"/>
      <c r="N7" s="1728"/>
      <c r="O7" s="1728"/>
      <c r="P7" s="1728"/>
    </row>
    <row r="8" spans="1:16" s="680" customFormat="1" ht="20.25" customHeight="1">
      <c r="A8" s="1720" t="s">
        <v>2</v>
      </c>
      <c r="B8" s="1720" t="s">
        <v>3</v>
      </c>
      <c r="C8" s="1722" t="s">
        <v>225</v>
      </c>
      <c r="D8" s="1724" t="s">
        <v>927</v>
      </c>
      <c r="E8" s="1726" t="s">
        <v>928</v>
      </c>
      <c r="F8" s="1727"/>
      <c r="G8" s="1727"/>
      <c r="H8" s="1727"/>
      <c r="I8" s="1727"/>
      <c r="J8" s="1727"/>
      <c r="K8" s="1727"/>
      <c r="L8" s="1727"/>
      <c r="M8" s="1727"/>
      <c r="N8" s="1727"/>
      <c r="O8" s="1727"/>
      <c r="P8" s="1727"/>
    </row>
    <row r="9" spans="1:16" s="680" customFormat="1" ht="65.25" customHeight="1">
      <c r="A9" s="1721"/>
      <c r="B9" s="1721"/>
      <c r="C9" s="1723"/>
      <c r="D9" s="1725"/>
      <c r="E9" s="1092" t="s">
        <v>929</v>
      </c>
      <c r="F9" s="1092" t="s">
        <v>228</v>
      </c>
      <c r="G9" s="1092" t="s">
        <v>930</v>
      </c>
      <c r="H9" s="1092" t="s">
        <v>229</v>
      </c>
      <c r="I9" s="1092" t="s">
        <v>230</v>
      </c>
      <c r="J9" s="1092" t="s">
        <v>231</v>
      </c>
      <c r="K9" s="1092" t="s">
        <v>232</v>
      </c>
      <c r="L9" s="1092" t="s">
        <v>233</v>
      </c>
      <c r="M9" s="1092" t="s">
        <v>931</v>
      </c>
      <c r="N9" s="1092" t="s">
        <v>1043</v>
      </c>
      <c r="O9" s="1092" t="s">
        <v>1044</v>
      </c>
      <c r="P9" s="1092" t="s">
        <v>1045</v>
      </c>
    </row>
    <row r="10" spans="1:16" s="680" customFormat="1" ht="12.75" customHeight="1">
      <c r="A10" s="681">
        <v>1</v>
      </c>
      <c r="B10" s="681">
        <v>2</v>
      </c>
      <c r="C10" s="681">
        <v>3</v>
      </c>
      <c r="D10" s="681">
        <v>4</v>
      </c>
      <c r="E10" s="682">
        <v>5</v>
      </c>
      <c r="F10" s="682">
        <v>6</v>
      </c>
      <c r="G10" s="682">
        <v>7</v>
      </c>
      <c r="H10" s="681">
        <v>8</v>
      </c>
      <c r="I10" s="681">
        <v>9</v>
      </c>
      <c r="J10" s="681">
        <v>10</v>
      </c>
      <c r="K10" s="681">
        <v>11</v>
      </c>
      <c r="L10" s="681">
        <v>12</v>
      </c>
      <c r="M10" s="681">
        <v>13</v>
      </c>
      <c r="N10" s="681">
        <v>14</v>
      </c>
      <c r="O10" s="681">
        <v>15</v>
      </c>
      <c r="P10" s="681">
        <v>16</v>
      </c>
    </row>
    <row r="11" spans="1:16" s="685" customFormat="1" ht="19.5" customHeight="1">
      <c r="A11" s="293">
        <v>1</v>
      </c>
      <c r="B11" s="226" t="s">
        <v>766</v>
      </c>
      <c r="C11" s="683">
        <f>'AT-3'!G8</f>
        <v>3190</v>
      </c>
      <c r="D11" s="683">
        <f>C11</f>
        <v>3190</v>
      </c>
      <c r="E11" s="684">
        <v>3026</v>
      </c>
      <c r="F11" s="1175">
        <v>0</v>
      </c>
      <c r="G11" s="684">
        <v>2849</v>
      </c>
      <c r="H11" s="684">
        <v>2947</v>
      </c>
      <c r="I11" s="684">
        <v>2983</v>
      </c>
      <c r="J11" s="684">
        <v>3007</v>
      </c>
      <c r="K11" s="684">
        <v>2999</v>
      </c>
      <c r="L11" s="684">
        <v>3026</v>
      </c>
      <c r="M11" s="684">
        <v>3009</v>
      </c>
      <c r="N11" s="1175">
        <v>3031</v>
      </c>
      <c r="O11" s="1175">
        <v>3036</v>
      </c>
      <c r="P11" s="1175">
        <v>3036</v>
      </c>
    </row>
    <row r="12" spans="1:16" s="685" customFormat="1" ht="19.5" customHeight="1">
      <c r="A12" s="293">
        <v>2</v>
      </c>
      <c r="B12" s="226" t="s">
        <v>767</v>
      </c>
      <c r="C12" s="683">
        <f>'AT-3'!G9</f>
        <v>2701</v>
      </c>
      <c r="D12" s="683">
        <f aca="true" t="shared" si="0" ref="D12:D23">C12</f>
        <v>2701</v>
      </c>
      <c r="E12" s="684">
        <v>2569</v>
      </c>
      <c r="F12" s="1175">
        <v>0</v>
      </c>
      <c r="G12" s="684">
        <v>2442</v>
      </c>
      <c r="H12" s="684">
        <v>2536</v>
      </c>
      <c r="I12" s="684">
        <v>2547</v>
      </c>
      <c r="J12" s="684">
        <v>2583</v>
      </c>
      <c r="K12" s="684">
        <v>2579</v>
      </c>
      <c r="L12" s="684">
        <v>2600</v>
      </c>
      <c r="M12" s="684">
        <v>2607</v>
      </c>
      <c r="N12" s="1175">
        <v>2612</v>
      </c>
      <c r="O12" s="1175">
        <v>2605</v>
      </c>
      <c r="P12" s="1175">
        <v>2605</v>
      </c>
    </row>
    <row r="13" spans="1:16" s="685" customFormat="1" ht="19.5" customHeight="1">
      <c r="A13" s="293">
        <v>3</v>
      </c>
      <c r="B13" s="226" t="s">
        <v>768</v>
      </c>
      <c r="C13" s="683">
        <f>'AT-3'!G10</f>
        <v>3869</v>
      </c>
      <c r="D13" s="683">
        <f t="shared" si="0"/>
        <v>3869</v>
      </c>
      <c r="E13" s="684">
        <v>3801</v>
      </c>
      <c r="F13" s="1175">
        <v>0</v>
      </c>
      <c r="G13" s="684">
        <v>3697</v>
      </c>
      <c r="H13" s="684">
        <v>3764</v>
      </c>
      <c r="I13" s="684">
        <v>3760</v>
      </c>
      <c r="J13" s="684">
        <v>3766</v>
      </c>
      <c r="K13" s="684">
        <v>3754</v>
      </c>
      <c r="L13" s="684">
        <v>3789</v>
      </c>
      <c r="M13" s="684">
        <v>3776</v>
      </c>
      <c r="N13" s="1175">
        <v>3794</v>
      </c>
      <c r="O13" s="1175">
        <v>3802</v>
      </c>
      <c r="P13" s="1175">
        <v>3802</v>
      </c>
    </row>
    <row r="14" spans="1:16" s="685" customFormat="1" ht="19.5" customHeight="1">
      <c r="A14" s="293">
        <v>4</v>
      </c>
      <c r="B14" s="226" t="s">
        <v>769</v>
      </c>
      <c r="C14" s="683">
        <f>'AT-3'!G11</f>
        <v>4268</v>
      </c>
      <c r="D14" s="683">
        <f t="shared" si="0"/>
        <v>4268</v>
      </c>
      <c r="E14" s="684">
        <v>4132</v>
      </c>
      <c r="F14" s="1175">
        <v>0</v>
      </c>
      <c r="G14" s="684">
        <v>4073</v>
      </c>
      <c r="H14" s="684">
        <v>4133</v>
      </c>
      <c r="I14" s="684">
        <v>4161</v>
      </c>
      <c r="J14" s="684">
        <v>4153</v>
      </c>
      <c r="K14" s="684">
        <v>4120</v>
      </c>
      <c r="L14" s="684">
        <v>4140</v>
      </c>
      <c r="M14" s="684">
        <v>4130</v>
      </c>
      <c r="N14" s="1175">
        <v>4151</v>
      </c>
      <c r="O14" s="1175">
        <v>4165</v>
      </c>
      <c r="P14" s="1175">
        <v>4165</v>
      </c>
    </row>
    <row r="15" spans="1:16" s="685" customFormat="1" ht="19.5" customHeight="1">
      <c r="A15" s="293">
        <v>5</v>
      </c>
      <c r="B15" s="226" t="s">
        <v>770</v>
      </c>
      <c r="C15" s="683">
        <f>'AT-3'!G12</f>
        <v>3239</v>
      </c>
      <c r="D15" s="683">
        <f t="shared" si="0"/>
        <v>3239</v>
      </c>
      <c r="E15" s="686">
        <v>3184</v>
      </c>
      <c r="F15" s="1175">
        <v>0</v>
      </c>
      <c r="G15" s="686">
        <v>3166</v>
      </c>
      <c r="H15" s="686">
        <v>3184</v>
      </c>
      <c r="I15" s="686">
        <v>3193</v>
      </c>
      <c r="J15" s="686">
        <v>3194</v>
      </c>
      <c r="K15" s="686">
        <v>3197</v>
      </c>
      <c r="L15" s="686">
        <v>3203</v>
      </c>
      <c r="M15" s="686">
        <v>3197</v>
      </c>
      <c r="N15" s="1175">
        <v>3192</v>
      </c>
      <c r="O15" s="1175">
        <v>3209</v>
      </c>
      <c r="P15" s="1175">
        <v>3209</v>
      </c>
    </row>
    <row r="16" spans="1:16" s="685" customFormat="1" ht="19.5" customHeight="1">
      <c r="A16" s="293">
        <v>6</v>
      </c>
      <c r="B16" s="226" t="s">
        <v>771</v>
      </c>
      <c r="C16" s="683">
        <f>'AT-3'!G13</f>
        <v>3097</v>
      </c>
      <c r="D16" s="683">
        <f t="shared" si="0"/>
        <v>3097</v>
      </c>
      <c r="E16" s="684">
        <v>3030</v>
      </c>
      <c r="F16" s="1175">
        <v>0</v>
      </c>
      <c r="G16" s="684">
        <v>2950</v>
      </c>
      <c r="H16" s="684">
        <v>3007</v>
      </c>
      <c r="I16" s="684">
        <v>3015</v>
      </c>
      <c r="J16" s="684">
        <v>3027</v>
      </c>
      <c r="K16" s="684">
        <v>3015</v>
      </c>
      <c r="L16" s="684">
        <v>3027</v>
      </c>
      <c r="M16" s="684">
        <v>3020</v>
      </c>
      <c r="N16" s="1175">
        <v>3059</v>
      </c>
      <c r="O16" s="1175">
        <v>3077</v>
      </c>
      <c r="P16" s="1175">
        <v>3077</v>
      </c>
    </row>
    <row r="17" spans="1:16" s="685" customFormat="1" ht="19.5" customHeight="1">
      <c r="A17" s="293">
        <v>7</v>
      </c>
      <c r="B17" s="226" t="s">
        <v>772</v>
      </c>
      <c r="C17" s="683">
        <f>'AT-3'!G14</f>
        <v>3548</v>
      </c>
      <c r="D17" s="683">
        <f t="shared" si="0"/>
        <v>3548</v>
      </c>
      <c r="E17" s="684">
        <v>3466</v>
      </c>
      <c r="F17" s="1175">
        <v>0</v>
      </c>
      <c r="G17" s="684">
        <v>3401</v>
      </c>
      <c r="H17" s="684">
        <v>3452</v>
      </c>
      <c r="I17" s="684">
        <v>3464</v>
      </c>
      <c r="J17" s="684">
        <v>3472</v>
      </c>
      <c r="K17" s="684">
        <v>3458</v>
      </c>
      <c r="L17" s="684">
        <v>3475</v>
      </c>
      <c r="M17" s="684">
        <v>3477</v>
      </c>
      <c r="N17" s="1175">
        <v>3510</v>
      </c>
      <c r="O17" s="1175">
        <v>3507</v>
      </c>
      <c r="P17" s="1175">
        <v>3507</v>
      </c>
    </row>
    <row r="18" spans="1:16" s="685" customFormat="1" ht="19.5" customHeight="1">
      <c r="A18" s="293">
        <v>8</v>
      </c>
      <c r="B18" s="226" t="s">
        <v>773</v>
      </c>
      <c r="C18" s="683">
        <f>'AT-3'!G15</f>
        <v>3418</v>
      </c>
      <c r="D18" s="683">
        <f t="shared" si="0"/>
        <v>3418</v>
      </c>
      <c r="E18" s="684">
        <v>3290</v>
      </c>
      <c r="F18" s="1175">
        <v>0</v>
      </c>
      <c r="G18" s="684">
        <v>3238</v>
      </c>
      <c r="H18" s="684">
        <v>3265</v>
      </c>
      <c r="I18" s="684">
        <v>3270</v>
      </c>
      <c r="J18" s="684">
        <v>3278</v>
      </c>
      <c r="K18" s="684">
        <v>3273</v>
      </c>
      <c r="L18" s="684">
        <v>3274</v>
      </c>
      <c r="M18" s="684">
        <v>3277</v>
      </c>
      <c r="N18" s="1175">
        <v>3284</v>
      </c>
      <c r="O18" s="1175">
        <v>3304</v>
      </c>
      <c r="P18" s="1175">
        <v>3304</v>
      </c>
    </row>
    <row r="19" spans="1:16" s="685" customFormat="1" ht="19.5" customHeight="1">
      <c r="A19" s="293">
        <v>9</v>
      </c>
      <c r="B19" s="226" t="s">
        <v>774</v>
      </c>
      <c r="C19" s="683">
        <f>'AT-3'!G16</f>
        <v>3412</v>
      </c>
      <c r="D19" s="683">
        <f t="shared" si="0"/>
        <v>3412</v>
      </c>
      <c r="E19" s="684">
        <v>3303</v>
      </c>
      <c r="F19" s="1175">
        <v>0</v>
      </c>
      <c r="G19" s="684">
        <v>3220</v>
      </c>
      <c r="H19" s="684">
        <v>3274</v>
      </c>
      <c r="I19" s="684">
        <v>3274</v>
      </c>
      <c r="J19" s="684">
        <v>3280</v>
      </c>
      <c r="K19" s="684">
        <v>3261</v>
      </c>
      <c r="L19" s="684">
        <v>3282</v>
      </c>
      <c r="M19" s="684">
        <v>3272</v>
      </c>
      <c r="N19" s="1175">
        <v>3268</v>
      </c>
      <c r="O19" s="1175">
        <v>3306</v>
      </c>
      <c r="P19" s="1175">
        <v>3306</v>
      </c>
    </row>
    <row r="20" spans="1:16" s="685" customFormat="1" ht="19.5" customHeight="1">
      <c r="A20" s="293">
        <v>10</v>
      </c>
      <c r="B20" s="226" t="s">
        <v>775</v>
      </c>
      <c r="C20" s="683">
        <f>'AT-3'!G17</f>
        <v>4803</v>
      </c>
      <c r="D20" s="683">
        <f t="shared" si="0"/>
        <v>4803</v>
      </c>
      <c r="E20" s="684">
        <v>4658</v>
      </c>
      <c r="F20" s="1175">
        <v>0</v>
      </c>
      <c r="G20" s="684">
        <v>4489</v>
      </c>
      <c r="H20" s="684">
        <v>4628</v>
      </c>
      <c r="I20" s="684">
        <v>4630</v>
      </c>
      <c r="J20" s="684">
        <v>4659</v>
      </c>
      <c r="K20" s="684">
        <v>4647</v>
      </c>
      <c r="L20" s="684">
        <v>4679</v>
      </c>
      <c r="M20" s="684">
        <v>4676</v>
      </c>
      <c r="N20" s="1175">
        <v>4708</v>
      </c>
      <c r="O20" s="1175">
        <v>4723</v>
      </c>
      <c r="P20" s="1175">
        <v>4723</v>
      </c>
    </row>
    <row r="21" spans="1:16" s="685" customFormat="1" ht="19.5" customHeight="1">
      <c r="A21" s="293">
        <v>11</v>
      </c>
      <c r="B21" s="226" t="s">
        <v>776</v>
      </c>
      <c r="C21" s="683">
        <f>'AT-3'!G18</f>
        <v>3262</v>
      </c>
      <c r="D21" s="683">
        <f t="shared" si="0"/>
        <v>3262</v>
      </c>
      <c r="E21" s="684">
        <v>3102</v>
      </c>
      <c r="F21" s="1175">
        <v>0</v>
      </c>
      <c r="G21" s="684">
        <v>2961</v>
      </c>
      <c r="H21" s="684">
        <v>3019</v>
      </c>
      <c r="I21" s="684">
        <v>3055</v>
      </c>
      <c r="J21" s="684">
        <v>3085</v>
      </c>
      <c r="K21" s="684">
        <v>3063</v>
      </c>
      <c r="L21" s="684">
        <v>3087</v>
      </c>
      <c r="M21" s="684">
        <v>3094</v>
      </c>
      <c r="N21" s="1175">
        <v>3157</v>
      </c>
      <c r="O21" s="1175">
        <v>3175</v>
      </c>
      <c r="P21" s="1175">
        <v>3175</v>
      </c>
    </row>
    <row r="22" spans="1:16" s="685" customFormat="1" ht="19.5" customHeight="1">
      <c r="A22" s="293">
        <v>12</v>
      </c>
      <c r="B22" s="226" t="s">
        <v>777</v>
      </c>
      <c r="C22" s="683">
        <f>'AT-3'!G19</f>
        <v>3753</v>
      </c>
      <c r="D22" s="683">
        <f t="shared" si="0"/>
        <v>3753</v>
      </c>
      <c r="E22" s="684">
        <v>3672</v>
      </c>
      <c r="F22" s="1175">
        <v>0</v>
      </c>
      <c r="G22" s="684">
        <v>3565</v>
      </c>
      <c r="H22" s="684">
        <v>3644</v>
      </c>
      <c r="I22" s="684">
        <v>3647</v>
      </c>
      <c r="J22" s="684">
        <v>3653</v>
      </c>
      <c r="K22" s="684">
        <v>3664</v>
      </c>
      <c r="L22" s="684">
        <v>3678</v>
      </c>
      <c r="M22" s="684">
        <v>3669</v>
      </c>
      <c r="N22" s="1175">
        <v>3686</v>
      </c>
      <c r="O22" s="1175">
        <v>3708</v>
      </c>
      <c r="P22" s="1175">
        <v>3708</v>
      </c>
    </row>
    <row r="23" spans="1:16" s="685" customFormat="1" ht="19.5" customHeight="1">
      <c r="A23" s="293">
        <v>13</v>
      </c>
      <c r="B23" s="226" t="s">
        <v>778</v>
      </c>
      <c r="C23" s="683">
        <f>'AT-3'!G20</f>
        <v>2924</v>
      </c>
      <c r="D23" s="683">
        <f t="shared" si="0"/>
        <v>2924</v>
      </c>
      <c r="E23" s="684">
        <v>2820</v>
      </c>
      <c r="F23" s="1175">
        <v>0</v>
      </c>
      <c r="G23" s="684">
        <v>2740</v>
      </c>
      <c r="H23" s="684">
        <v>2761</v>
      </c>
      <c r="I23" s="684">
        <v>2781</v>
      </c>
      <c r="J23" s="684">
        <v>2792</v>
      </c>
      <c r="K23" s="684">
        <v>2799</v>
      </c>
      <c r="L23" s="684">
        <v>2830</v>
      </c>
      <c r="M23" s="684">
        <v>2830</v>
      </c>
      <c r="N23" s="1175">
        <v>2840</v>
      </c>
      <c r="O23" s="1175">
        <v>2846</v>
      </c>
      <c r="P23" s="1175">
        <v>2846</v>
      </c>
    </row>
    <row r="24" spans="1:16" s="685" customFormat="1" ht="19.5" customHeight="1">
      <c r="A24" s="1545" t="s">
        <v>779</v>
      </c>
      <c r="B24" s="1545"/>
      <c r="C24" s="1093">
        <f>SUM(C11:C23)</f>
        <v>45484</v>
      </c>
      <c r="D24" s="1093">
        <f aca="true" t="shared" si="1" ref="D24:M24">SUM(D11:D23)</f>
        <v>45484</v>
      </c>
      <c r="E24" s="1093">
        <f t="shared" si="1"/>
        <v>44053</v>
      </c>
      <c r="F24" s="1093">
        <f t="shared" si="1"/>
        <v>0</v>
      </c>
      <c r="G24" s="1093">
        <f t="shared" si="1"/>
        <v>42791</v>
      </c>
      <c r="H24" s="1093">
        <f t="shared" si="1"/>
        <v>43614</v>
      </c>
      <c r="I24" s="1093">
        <f t="shared" si="1"/>
        <v>43780</v>
      </c>
      <c r="J24" s="1093">
        <f t="shared" si="1"/>
        <v>43949</v>
      </c>
      <c r="K24" s="1093">
        <f t="shared" si="1"/>
        <v>43829</v>
      </c>
      <c r="L24" s="1093">
        <f t="shared" si="1"/>
        <v>44090</v>
      </c>
      <c r="M24" s="1093">
        <f t="shared" si="1"/>
        <v>44034</v>
      </c>
      <c r="N24" s="1093">
        <f>SUM(N11:N23)</f>
        <v>44292</v>
      </c>
      <c r="O24" s="1093">
        <f>SUM(O11:O23)</f>
        <v>44463</v>
      </c>
      <c r="P24" s="1093">
        <f>SUM(P11:P23)</f>
        <v>44463</v>
      </c>
    </row>
    <row r="25" spans="5:13" ht="15">
      <c r="E25" s="687"/>
      <c r="F25" s="687"/>
      <c r="G25" s="687"/>
      <c r="H25" s="688"/>
      <c r="I25" s="688"/>
      <c r="J25" s="688"/>
      <c r="K25" s="688"/>
      <c r="L25" s="688"/>
      <c r="M25" s="688"/>
    </row>
    <row r="27" spans="1:13" s="288" customFormat="1" ht="60" customHeight="1">
      <c r="A27" s="1515" t="s">
        <v>786</v>
      </c>
      <c r="B27" s="1515"/>
      <c r="C27" s="295"/>
      <c r="D27" s="296"/>
      <c r="E27" s="331"/>
      <c r="F27" s="331"/>
      <c r="G27" s="331"/>
      <c r="H27" s="296"/>
      <c r="I27" s="1578" t="s">
        <v>741</v>
      </c>
      <c r="J27" s="1578"/>
      <c r="K27" s="1578"/>
      <c r="L27" s="1578"/>
      <c r="M27" s="1578"/>
    </row>
  </sheetData>
  <sheetProtection/>
  <mergeCells count="16">
    <mergeCell ref="E1:I1"/>
    <mergeCell ref="L1:M1"/>
    <mergeCell ref="A4:M4"/>
    <mergeCell ref="A2:L2"/>
    <mergeCell ref="A3:M3"/>
    <mergeCell ref="A27:B27"/>
    <mergeCell ref="A5:E5"/>
    <mergeCell ref="A6:E6"/>
    <mergeCell ref="I27:M27"/>
    <mergeCell ref="A8:A9"/>
    <mergeCell ref="B8:B9"/>
    <mergeCell ref="C8:C9"/>
    <mergeCell ref="D8:D9"/>
    <mergeCell ref="A24:B24"/>
    <mergeCell ref="E8:P8"/>
    <mergeCell ref="J7:P7"/>
  </mergeCells>
  <printOptions horizontalCentered="1"/>
  <pageMargins left="0.72" right="0.2" top="0.2" bottom="0.2" header="0.2" footer="0.2"/>
  <pageSetup horizontalDpi="600" verticalDpi="600" orientation="landscape" paperSize="9" r:id="rId1"/>
  <headerFooter>
    <oddFooter>&amp;C52</oddFooter>
  </headerFooter>
</worksheet>
</file>

<file path=xl/worksheets/sheet53.xml><?xml version="1.0" encoding="utf-8"?>
<worksheet xmlns="http://schemas.openxmlformats.org/spreadsheetml/2006/main" xmlns:r="http://schemas.openxmlformats.org/officeDocument/2006/relationships">
  <sheetPr>
    <tabColor rgb="FF00B050"/>
  </sheetPr>
  <dimension ref="A1:P26"/>
  <sheetViews>
    <sheetView view="pageBreakPreview" zoomScale="80" zoomScaleNormal="80" zoomScaleSheetLayoutView="80" zoomScalePageLayoutView="0" workbookViewId="0" topLeftCell="A1">
      <selection activeCell="A4" sqref="A4:M4"/>
    </sheetView>
  </sheetViews>
  <sheetFormatPr defaultColWidth="9.140625" defaultRowHeight="12.75"/>
  <cols>
    <col min="1" max="1" width="9.140625" style="126" customWidth="1"/>
    <col min="2" max="2" width="18.140625" style="126" customWidth="1"/>
    <col min="3" max="3" width="9.140625" style="126" customWidth="1"/>
    <col min="4" max="4" width="8.421875" style="126" customWidth="1"/>
    <col min="5" max="5" width="12.8515625" style="126" customWidth="1"/>
    <col min="6" max="6" width="16.00390625" style="126" customWidth="1"/>
    <col min="7" max="7" width="14.421875" style="126" customWidth="1"/>
    <col min="8" max="8" width="14.7109375" style="126" customWidth="1"/>
    <col min="9" max="9" width="16.57421875" style="126" customWidth="1"/>
    <col min="10" max="10" width="9.8515625" style="126" customWidth="1"/>
    <col min="11" max="11" width="11.421875" style="126" customWidth="1"/>
    <col min="12" max="12" width="9.57421875" style="126" customWidth="1"/>
    <col min="13" max="13" width="10.140625" style="126" customWidth="1"/>
    <col min="14" max="16384" width="9.140625" style="126" customWidth="1"/>
  </cols>
  <sheetData>
    <row r="1" spans="1:16" ht="18">
      <c r="A1" s="934"/>
      <c r="B1" s="934"/>
      <c r="C1" s="1409" t="s">
        <v>0</v>
      </c>
      <c r="D1" s="1409"/>
      <c r="E1" s="1409"/>
      <c r="F1" s="1409"/>
      <c r="G1" s="1409"/>
      <c r="H1" s="1409"/>
      <c r="I1" s="1409"/>
      <c r="J1" s="1095"/>
      <c r="K1" s="1095"/>
      <c r="L1" s="1703" t="s">
        <v>458</v>
      </c>
      <c r="M1" s="1703"/>
      <c r="N1" s="671"/>
      <c r="O1" s="671"/>
      <c r="P1" s="671"/>
    </row>
    <row r="2" spans="1:16" ht="21">
      <c r="A2" s="934"/>
      <c r="B2" s="1410" t="s">
        <v>730</v>
      </c>
      <c r="C2" s="1410"/>
      <c r="D2" s="1410"/>
      <c r="E2" s="1410"/>
      <c r="F2" s="1410"/>
      <c r="G2" s="1410"/>
      <c r="H2" s="1410"/>
      <c r="I2" s="1410"/>
      <c r="J2" s="1410"/>
      <c r="K2" s="1410"/>
      <c r="L2" s="1410"/>
      <c r="M2" s="1096"/>
      <c r="N2" s="672"/>
      <c r="O2" s="672"/>
      <c r="P2" s="672"/>
    </row>
    <row r="3" spans="1:16" ht="21">
      <c r="A3" s="934"/>
      <c r="B3" s="934"/>
      <c r="C3" s="1097"/>
      <c r="D3" s="1097"/>
      <c r="E3" s="1097"/>
      <c r="F3" s="1097"/>
      <c r="G3" s="1097"/>
      <c r="H3" s="1097"/>
      <c r="I3" s="1097"/>
      <c r="J3" s="1097"/>
      <c r="K3" s="1097"/>
      <c r="L3" s="1097"/>
      <c r="M3" s="1097"/>
      <c r="N3" s="672"/>
      <c r="O3" s="672"/>
      <c r="P3" s="672"/>
    </row>
    <row r="4" spans="1:13" ht="20.25" customHeight="1">
      <c r="A4" s="1746" t="s">
        <v>457</v>
      </c>
      <c r="B4" s="1746"/>
      <c r="C4" s="1746"/>
      <c r="D4" s="1746"/>
      <c r="E4" s="1746"/>
      <c r="F4" s="1746"/>
      <c r="G4" s="1746"/>
      <c r="H4" s="1746"/>
      <c r="I4" s="1746"/>
      <c r="J4" s="1746"/>
      <c r="K4" s="1746"/>
      <c r="L4" s="1746"/>
      <c r="M4" s="1746"/>
    </row>
    <row r="5" spans="1:13" s="217" customFormat="1" ht="20.25" customHeight="1">
      <c r="A5" s="1454" t="s">
        <v>765</v>
      </c>
      <c r="B5" s="1454"/>
      <c r="C5" s="1454"/>
      <c r="D5" s="1454"/>
      <c r="E5" s="1454"/>
      <c r="F5" s="1454"/>
      <c r="G5" s="1454"/>
      <c r="H5" s="1747" t="s">
        <v>1024</v>
      </c>
      <c r="I5" s="1747"/>
      <c r="J5" s="1747"/>
      <c r="K5" s="1747"/>
      <c r="L5" s="1747"/>
      <c r="M5" s="1747"/>
    </row>
    <row r="6" spans="1:13" s="217" customFormat="1" ht="15" customHeight="1">
      <c r="A6" s="1733" t="s">
        <v>63</v>
      </c>
      <c r="B6" s="1733" t="s">
        <v>245</v>
      </c>
      <c r="C6" s="1736" t="s">
        <v>361</v>
      </c>
      <c r="D6" s="1737"/>
      <c r="E6" s="1737"/>
      <c r="F6" s="1737"/>
      <c r="G6" s="1738"/>
      <c r="H6" s="1668" t="s">
        <v>358</v>
      </c>
      <c r="I6" s="1668"/>
      <c r="J6" s="1668"/>
      <c r="K6" s="1668"/>
      <c r="L6" s="1668"/>
      <c r="M6" s="1742" t="s">
        <v>246</v>
      </c>
    </row>
    <row r="7" spans="1:13" s="217" customFormat="1" ht="12.75" customHeight="1">
      <c r="A7" s="1734"/>
      <c r="B7" s="1734"/>
      <c r="C7" s="1739"/>
      <c r="D7" s="1740"/>
      <c r="E7" s="1740"/>
      <c r="F7" s="1740"/>
      <c r="G7" s="1741"/>
      <c r="H7" s="1668"/>
      <c r="I7" s="1668"/>
      <c r="J7" s="1668"/>
      <c r="K7" s="1668"/>
      <c r="L7" s="1668"/>
      <c r="M7" s="1743"/>
    </row>
    <row r="8" spans="1:13" s="217" customFormat="1" ht="5.25" customHeight="1">
      <c r="A8" s="1734"/>
      <c r="B8" s="1734"/>
      <c r="C8" s="1739"/>
      <c r="D8" s="1740"/>
      <c r="E8" s="1740"/>
      <c r="F8" s="1740"/>
      <c r="G8" s="1741"/>
      <c r="H8" s="1668"/>
      <c r="I8" s="1668"/>
      <c r="J8" s="1668"/>
      <c r="K8" s="1668"/>
      <c r="L8" s="1668"/>
      <c r="M8" s="1743"/>
    </row>
    <row r="9" spans="1:13" s="217" customFormat="1" ht="59.25" customHeight="1">
      <c r="A9" s="1735"/>
      <c r="B9" s="1735"/>
      <c r="C9" s="1056" t="s">
        <v>247</v>
      </c>
      <c r="D9" s="1056" t="s">
        <v>248</v>
      </c>
      <c r="E9" s="1056" t="s">
        <v>249</v>
      </c>
      <c r="F9" s="1056" t="s">
        <v>250</v>
      </c>
      <c r="G9" s="1056" t="s">
        <v>251</v>
      </c>
      <c r="H9" s="1094" t="s">
        <v>357</v>
      </c>
      <c r="I9" s="1094" t="s">
        <v>362</v>
      </c>
      <c r="J9" s="1094" t="s">
        <v>359</v>
      </c>
      <c r="K9" s="1094" t="s">
        <v>360</v>
      </c>
      <c r="L9" s="1094" t="s">
        <v>36</v>
      </c>
      <c r="M9" s="1744"/>
    </row>
    <row r="10" spans="1:13" s="217" customFormat="1" ht="15">
      <c r="A10" s="673">
        <v>1</v>
      </c>
      <c r="B10" s="673">
        <v>2</v>
      </c>
      <c r="C10" s="673">
        <v>3</v>
      </c>
      <c r="D10" s="673">
        <v>4</v>
      </c>
      <c r="E10" s="673">
        <v>5</v>
      </c>
      <c r="F10" s="673">
        <v>6</v>
      </c>
      <c r="G10" s="673">
        <v>7</v>
      </c>
      <c r="H10" s="673">
        <v>8</v>
      </c>
      <c r="I10" s="673">
        <v>9</v>
      </c>
      <c r="J10" s="673">
        <v>10</v>
      </c>
      <c r="K10" s="673">
        <v>11</v>
      </c>
      <c r="L10" s="673">
        <v>12</v>
      </c>
      <c r="M10" s="673">
        <v>13</v>
      </c>
    </row>
    <row r="11" spans="1:13" s="288" customFormat="1" ht="24" customHeight="1">
      <c r="A11" s="293">
        <v>1</v>
      </c>
      <c r="B11" s="226" t="s">
        <v>766</v>
      </c>
      <c r="C11" s="1745" t="s">
        <v>808</v>
      </c>
      <c r="D11" s="1745"/>
      <c r="E11" s="1745"/>
      <c r="F11" s="1745"/>
      <c r="G11" s="1745"/>
      <c r="H11" s="1745"/>
      <c r="I11" s="1745"/>
      <c r="J11" s="1745"/>
      <c r="K11" s="1745"/>
      <c r="L11" s="1745"/>
      <c r="M11" s="1745"/>
    </row>
    <row r="12" spans="1:13" s="288" customFormat="1" ht="24" customHeight="1">
      <c r="A12" s="293">
        <v>2</v>
      </c>
      <c r="B12" s="226" t="s">
        <v>767</v>
      </c>
      <c r="C12" s="1745"/>
      <c r="D12" s="1745"/>
      <c r="E12" s="1745"/>
      <c r="F12" s="1745"/>
      <c r="G12" s="1745"/>
      <c r="H12" s="1745"/>
      <c r="I12" s="1745"/>
      <c r="J12" s="1745"/>
      <c r="K12" s="1745"/>
      <c r="L12" s="1745"/>
      <c r="M12" s="1745"/>
    </row>
    <row r="13" spans="1:13" s="288" customFormat="1" ht="24" customHeight="1">
      <c r="A13" s="293">
        <v>3</v>
      </c>
      <c r="B13" s="226" t="s">
        <v>768</v>
      </c>
      <c r="C13" s="1745"/>
      <c r="D13" s="1745"/>
      <c r="E13" s="1745"/>
      <c r="F13" s="1745"/>
      <c r="G13" s="1745"/>
      <c r="H13" s="1745"/>
      <c r="I13" s="1745"/>
      <c r="J13" s="1745"/>
      <c r="K13" s="1745"/>
      <c r="L13" s="1745"/>
      <c r="M13" s="1745"/>
    </row>
    <row r="14" spans="1:13" s="288" customFormat="1" ht="24" customHeight="1">
      <c r="A14" s="293">
        <v>4</v>
      </c>
      <c r="B14" s="226" t="s">
        <v>769</v>
      </c>
      <c r="C14" s="1745"/>
      <c r="D14" s="1745"/>
      <c r="E14" s="1745"/>
      <c r="F14" s="1745"/>
      <c r="G14" s="1745"/>
      <c r="H14" s="1745"/>
      <c r="I14" s="1745"/>
      <c r="J14" s="1745"/>
      <c r="K14" s="1745"/>
      <c r="L14" s="1745"/>
      <c r="M14" s="1745"/>
    </row>
    <row r="15" spans="1:13" s="288" customFormat="1" ht="24" customHeight="1">
      <c r="A15" s="293">
        <v>5</v>
      </c>
      <c r="B15" s="226" t="s">
        <v>770</v>
      </c>
      <c r="C15" s="1745"/>
      <c r="D15" s="1745"/>
      <c r="E15" s="1745"/>
      <c r="F15" s="1745"/>
      <c r="G15" s="1745"/>
      <c r="H15" s="1745"/>
      <c r="I15" s="1745"/>
      <c r="J15" s="1745"/>
      <c r="K15" s="1745"/>
      <c r="L15" s="1745"/>
      <c r="M15" s="1745"/>
    </row>
    <row r="16" spans="1:13" s="288" customFormat="1" ht="24" customHeight="1">
      <c r="A16" s="293">
        <v>6</v>
      </c>
      <c r="B16" s="226" t="s">
        <v>771</v>
      </c>
      <c r="C16" s="1745"/>
      <c r="D16" s="1745"/>
      <c r="E16" s="1745"/>
      <c r="F16" s="1745"/>
      <c r="G16" s="1745"/>
      <c r="H16" s="1745"/>
      <c r="I16" s="1745"/>
      <c r="J16" s="1745"/>
      <c r="K16" s="1745"/>
      <c r="L16" s="1745"/>
      <c r="M16" s="1745"/>
    </row>
    <row r="17" spans="1:13" s="288" customFormat="1" ht="24" customHeight="1">
      <c r="A17" s="293">
        <v>7</v>
      </c>
      <c r="B17" s="226" t="s">
        <v>772</v>
      </c>
      <c r="C17" s="1745"/>
      <c r="D17" s="1745"/>
      <c r="E17" s="1745"/>
      <c r="F17" s="1745"/>
      <c r="G17" s="1745"/>
      <c r="H17" s="1745"/>
      <c r="I17" s="1745"/>
      <c r="J17" s="1745"/>
      <c r="K17" s="1745"/>
      <c r="L17" s="1745"/>
      <c r="M17" s="1745"/>
    </row>
    <row r="18" spans="1:13" s="288" customFormat="1" ht="24" customHeight="1">
      <c r="A18" s="293">
        <v>8</v>
      </c>
      <c r="B18" s="226" t="s">
        <v>773</v>
      </c>
      <c r="C18" s="1745"/>
      <c r="D18" s="1745"/>
      <c r="E18" s="1745"/>
      <c r="F18" s="1745"/>
      <c r="G18" s="1745"/>
      <c r="H18" s="1745"/>
      <c r="I18" s="1745"/>
      <c r="J18" s="1745"/>
      <c r="K18" s="1745"/>
      <c r="L18" s="1745"/>
      <c r="M18" s="1745"/>
    </row>
    <row r="19" spans="1:13" s="288" customFormat="1" ht="24" customHeight="1">
      <c r="A19" s="293">
        <v>9</v>
      </c>
      <c r="B19" s="226" t="s">
        <v>774</v>
      </c>
      <c r="C19" s="1745"/>
      <c r="D19" s="1745"/>
      <c r="E19" s="1745"/>
      <c r="F19" s="1745"/>
      <c r="G19" s="1745"/>
      <c r="H19" s="1745"/>
      <c r="I19" s="1745"/>
      <c r="J19" s="1745"/>
      <c r="K19" s="1745"/>
      <c r="L19" s="1745"/>
      <c r="M19" s="1745"/>
    </row>
    <row r="20" spans="1:13" s="288" customFormat="1" ht="24" customHeight="1">
      <c r="A20" s="293">
        <v>10</v>
      </c>
      <c r="B20" s="226" t="s">
        <v>775</v>
      </c>
      <c r="C20" s="1745"/>
      <c r="D20" s="1745"/>
      <c r="E20" s="1745"/>
      <c r="F20" s="1745"/>
      <c r="G20" s="1745"/>
      <c r="H20" s="1745"/>
      <c r="I20" s="1745"/>
      <c r="J20" s="1745"/>
      <c r="K20" s="1745"/>
      <c r="L20" s="1745"/>
      <c r="M20" s="1745"/>
    </row>
    <row r="21" spans="1:13" s="288" customFormat="1" ht="24" customHeight="1">
      <c r="A21" s="293">
        <v>11</v>
      </c>
      <c r="B21" s="226" t="s">
        <v>776</v>
      </c>
      <c r="C21" s="1745"/>
      <c r="D21" s="1745"/>
      <c r="E21" s="1745"/>
      <c r="F21" s="1745"/>
      <c r="G21" s="1745"/>
      <c r="H21" s="1745"/>
      <c r="I21" s="1745"/>
      <c r="J21" s="1745"/>
      <c r="K21" s="1745"/>
      <c r="L21" s="1745"/>
      <c r="M21" s="1745"/>
    </row>
    <row r="22" spans="1:13" s="288" customFormat="1" ht="24" customHeight="1">
      <c r="A22" s="293">
        <v>12</v>
      </c>
      <c r="B22" s="226" t="s">
        <v>777</v>
      </c>
      <c r="C22" s="1745"/>
      <c r="D22" s="1745"/>
      <c r="E22" s="1745"/>
      <c r="F22" s="1745"/>
      <c r="G22" s="1745"/>
      <c r="H22" s="1745"/>
      <c r="I22" s="1745"/>
      <c r="J22" s="1745"/>
      <c r="K22" s="1745"/>
      <c r="L22" s="1745"/>
      <c r="M22" s="1745"/>
    </row>
    <row r="23" spans="1:13" s="288" customFormat="1" ht="24" customHeight="1">
      <c r="A23" s="293">
        <v>13</v>
      </c>
      <c r="B23" s="226" t="s">
        <v>778</v>
      </c>
      <c r="C23" s="1745"/>
      <c r="D23" s="1745"/>
      <c r="E23" s="1745"/>
      <c r="F23" s="1745"/>
      <c r="G23" s="1745"/>
      <c r="H23" s="1745"/>
      <c r="I23" s="1745"/>
      <c r="J23" s="1745"/>
      <c r="K23" s="1745"/>
      <c r="L23" s="1745"/>
      <c r="M23" s="1745"/>
    </row>
    <row r="24" spans="1:13" s="289" customFormat="1" ht="27" customHeight="1">
      <c r="A24" s="1545" t="s">
        <v>779</v>
      </c>
      <c r="B24" s="1545"/>
      <c r="C24" s="1077">
        <v>0</v>
      </c>
      <c r="D24" s="1077">
        <v>0</v>
      </c>
      <c r="E24" s="1077">
        <v>0</v>
      </c>
      <c r="F24" s="1077">
        <v>0</v>
      </c>
      <c r="G24" s="1077">
        <v>0</v>
      </c>
      <c r="H24" s="1077">
        <v>0</v>
      </c>
      <c r="I24" s="1077">
        <v>0</v>
      </c>
      <c r="J24" s="1077">
        <v>0</v>
      </c>
      <c r="K24" s="1077">
        <v>0</v>
      </c>
      <c r="L24" s="1077">
        <v>0</v>
      </c>
      <c r="M24" s="1077">
        <v>0</v>
      </c>
    </row>
    <row r="26" spans="1:13" s="288" customFormat="1" ht="60" customHeight="1">
      <c r="A26" s="1515" t="s">
        <v>786</v>
      </c>
      <c r="B26" s="1515"/>
      <c r="C26" s="295"/>
      <c r="D26" s="296"/>
      <c r="E26" s="296"/>
      <c r="J26" s="1603" t="s">
        <v>741</v>
      </c>
      <c r="K26" s="1603"/>
      <c r="L26" s="1603"/>
      <c r="M26" s="1603"/>
    </row>
  </sheetData>
  <sheetProtection/>
  <mergeCells count="15">
    <mergeCell ref="C1:I1"/>
    <mergeCell ref="L1:M1"/>
    <mergeCell ref="B2:L2"/>
    <mergeCell ref="A4:M4"/>
    <mergeCell ref="A5:G5"/>
    <mergeCell ref="H5:M5"/>
    <mergeCell ref="A24:B24"/>
    <mergeCell ref="A26:B26"/>
    <mergeCell ref="J26:M26"/>
    <mergeCell ref="A6:A9"/>
    <mergeCell ref="B6:B9"/>
    <mergeCell ref="C6:G8"/>
    <mergeCell ref="H6:L8"/>
    <mergeCell ref="M6:M9"/>
    <mergeCell ref="C11:M23"/>
  </mergeCells>
  <printOptions horizontalCentered="1"/>
  <pageMargins left="0.72" right="0.2" top="0.2" bottom="0.2" header="0.2" footer="0.2"/>
  <pageSetup horizontalDpi="600" verticalDpi="600" orientation="landscape" paperSize="9" scale="86" r:id="rId1"/>
  <headerFooter>
    <oddFooter>&amp;C53</oddFooter>
  </headerFooter>
  <colBreaks count="1" manualBreakCount="1">
    <brk id="13" max="65535" man="1"/>
  </colBreaks>
</worksheet>
</file>

<file path=xl/worksheets/sheet54.xml><?xml version="1.0" encoding="utf-8"?>
<worksheet xmlns="http://schemas.openxmlformats.org/spreadsheetml/2006/main" xmlns:r="http://schemas.openxmlformats.org/officeDocument/2006/relationships">
  <sheetPr>
    <tabColor rgb="FF00B050"/>
  </sheetPr>
  <dimension ref="A1:F41"/>
  <sheetViews>
    <sheetView view="pageBreakPreview" zoomScale="80" zoomScaleSheetLayoutView="80" zoomScalePageLayoutView="0" workbookViewId="0" topLeftCell="A1">
      <selection activeCell="A4" sqref="A4:F4"/>
    </sheetView>
  </sheetViews>
  <sheetFormatPr defaultColWidth="9.140625" defaultRowHeight="12.75"/>
  <cols>
    <col min="1" max="1" width="36.00390625" style="217" customWidth="1"/>
    <col min="2" max="2" width="17.57421875" style="217" customWidth="1"/>
    <col min="3" max="3" width="24.57421875" style="217" customWidth="1"/>
    <col min="4" max="4" width="22.57421875" style="217" customWidth="1"/>
    <col min="5" max="5" width="36.421875" style="217" customWidth="1"/>
    <col min="6" max="6" width="52.140625" style="217" customWidth="1"/>
    <col min="7" max="16384" width="9.140625" style="217" customWidth="1"/>
  </cols>
  <sheetData>
    <row r="1" spans="1:6" ht="16.5">
      <c r="A1" s="1751" t="s">
        <v>982</v>
      </c>
      <c r="B1" s="1751"/>
      <c r="C1" s="1751"/>
      <c r="D1" s="1751"/>
      <c r="E1" s="1751"/>
      <c r="F1" s="1098" t="s">
        <v>460</v>
      </c>
    </row>
    <row r="2" spans="1:6" ht="20.25">
      <c r="A2" s="1452" t="s">
        <v>730</v>
      </c>
      <c r="B2" s="1452"/>
      <c r="C2" s="1452"/>
      <c r="D2" s="1452"/>
      <c r="E2" s="1452"/>
      <c r="F2" s="1452"/>
    </row>
    <row r="3" spans="1:6" ht="13.5">
      <c r="A3" s="1099"/>
      <c r="B3" s="1099"/>
      <c r="C3" s="1099"/>
      <c r="D3" s="1099"/>
      <c r="E3" s="1099"/>
      <c r="F3" s="1099"/>
    </row>
    <row r="4" spans="1:6" ht="18.75">
      <c r="A4" s="1574" t="s">
        <v>459</v>
      </c>
      <c r="B4" s="1574"/>
      <c r="C4" s="1574"/>
      <c r="D4" s="1574"/>
      <c r="E4" s="1574"/>
      <c r="F4" s="1574"/>
    </row>
    <row r="5" spans="1:6" ht="18.75">
      <c r="A5" s="805" t="s">
        <v>89</v>
      </c>
      <c r="B5" s="806"/>
      <c r="C5" s="806"/>
      <c r="D5" s="806"/>
      <c r="E5" s="806"/>
      <c r="F5" s="806"/>
    </row>
    <row r="6" spans="1:6" ht="42.75" customHeight="1">
      <c r="A6" s="1752" t="s">
        <v>983</v>
      </c>
      <c r="B6" s="1753"/>
      <c r="C6" s="1100" t="s">
        <v>275</v>
      </c>
      <c r="D6" s="1100" t="s">
        <v>276</v>
      </c>
      <c r="E6" s="1100" t="s">
        <v>277</v>
      </c>
      <c r="F6" s="807"/>
    </row>
    <row r="7" spans="1:6" ht="15" customHeight="1">
      <c r="A7" s="1749" t="s">
        <v>278</v>
      </c>
      <c r="B7" s="1750"/>
      <c r="C7" s="808" t="s">
        <v>984</v>
      </c>
      <c r="D7" s="808" t="s">
        <v>984</v>
      </c>
      <c r="E7" s="808" t="s">
        <v>984</v>
      </c>
      <c r="F7" s="807"/>
    </row>
    <row r="8" spans="1:6" ht="15" customHeight="1">
      <c r="A8" s="1749" t="s">
        <v>279</v>
      </c>
      <c r="B8" s="1750"/>
      <c r="C8" s="808" t="s">
        <v>985</v>
      </c>
      <c r="D8" s="808" t="s">
        <v>985</v>
      </c>
      <c r="E8" s="808" t="s">
        <v>985</v>
      </c>
      <c r="F8" s="807"/>
    </row>
    <row r="9" spans="1:6" ht="15" customHeight="1">
      <c r="A9" s="1749" t="s">
        <v>280</v>
      </c>
      <c r="B9" s="1750"/>
      <c r="C9" s="809" t="s">
        <v>986</v>
      </c>
      <c r="D9" s="809" t="s">
        <v>986</v>
      </c>
      <c r="E9" s="809" t="s">
        <v>986</v>
      </c>
      <c r="F9" s="807"/>
    </row>
    <row r="10" spans="1:6" ht="15" customHeight="1">
      <c r="A10" s="1749" t="s">
        <v>987</v>
      </c>
      <c r="B10" s="1750"/>
      <c r="C10" s="809"/>
      <c r="D10" s="810" t="s">
        <v>999</v>
      </c>
      <c r="E10" s="809"/>
      <c r="F10" s="807"/>
    </row>
    <row r="11" spans="1:6" ht="15" customHeight="1">
      <c r="A11" s="1749" t="s">
        <v>988</v>
      </c>
      <c r="B11" s="1750"/>
      <c r="C11" s="808" t="s">
        <v>989</v>
      </c>
      <c r="D11" s="809"/>
      <c r="E11" s="809"/>
      <c r="F11" s="807"/>
    </row>
    <row r="12" spans="1:6" ht="15" customHeight="1">
      <c r="A12" s="1749" t="s">
        <v>990</v>
      </c>
      <c r="B12" s="1750"/>
      <c r="C12" s="808" t="s">
        <v>989</v>
      </c>
      <c r="D12" s="808">
        <v>1100</v>
      </c>
      <c r="E12" s="809"/>
      <c r="F12" s="807"/>
    </row>
    <row r="13" spans="1:6" ht="15" customHeight="1">
      <c r="A13" s="1749" t="s">
        <v>991</v>
      </c>
      <c r="B13" s="1750"/>
      <c r="C13" s="811" t="s">
        <v>992</v>
      </c>
      <c r="D13" s="809"/>
      <c r="E13" s="809"/>
      <c r="F13" s="807"/>
    </row>
    <row r="14" spans="1:6" ht="15" customHeight="1">
      <c r="A14" s="1749" t="s">
        <v>993</v>
      </c>
      <c r="B14" s="1750"/>
      <c r="C14" s="809"/>
      <c r="D14" s="812" t="s">
        <v>985</v>
      </c>
      <c r="E14" s="809"/>
      <c r="F14" s="807"/>
    </row>
    <row r="15" spans="1:6" ht="15" customHeight="1">
      <c r="A15" s="1749" t="s">
        <v>994</v>
      </c>
      <c r="B15" s="1750"/>
      <c r="C15" s="808" t="s">
        <v>7</v>
      </c>
      <c r="D15" s="808" t="s">
        <v>7</v>
      </c>
      <c r="E15" s="808" t="s">
        <v>7</v>
      </c>
      <c r="F15" s="807"/>
    </row>
    <row r="16" spans="1:6" ht="15" customHeight="1">
      <c r="A16" s="1749" t="s">
        <v>995</v>
      </c>
      <c r="B16" s="1750"/>
      <c r="C16" s="808" t="s">
        <v>985</v>
      </c>
      <c r="D16" s="808" t="s">
        <v>985</v>
      </c>
      <c r="E16" s="808" t="s">
        <v>985</v>
      </c>
      <c r="F16" s="807"/>
    </row>
    <row r="17" spans="1:6" ht="15" customHeight="1">
      <c r="A17" s="1749" t="s">
        <v>996</v>
      </c>
      <c r="B17" s="1750"/>
      <c r="C17" s="808" t="s">
        <v>997</v>
      </c>
      <c r="D17" s="808" t="s">
        <v>997</v>
      </c>
      <c r="E17" s="808" t="s">
        <v>997</v>
      </c>
      <c r="F17" s="807"/>
    </row>
    <row r="18" spans="1:6" ht="13.5" customHeight="1">
      <c r="A18" s="813"/>
      <c r="B18" s="814"/>
      <c r="C18" s="814"/>
      <c r="D18" s="814"/>
      <c r="E18" s="807"/>
      <c r="F18" s="807"/>
    </row>
    <row r="19" spans="1:6" ht="13.5" customHeight="1">
      <c r="A19" s="1748" t="s">
        <v>281</v>
      </c>
      <c r="B19" s="1748"/>
      <c r="C19" s="1748"/>
      <c r="D19" s="1748"/>
      <c r="E19" s="1748"/>
      <c r="F19" s="1748"/>
    </row>
    <row r="20" spans="1:6" ht="15.75">
      <c r="A20" s="807"/>
      <c r="B20" s="807"/>
      <c r="C20" s="807"/>
      <c r="D20" s="807"/>
      <c r="E20" s="1455" t="s">
        <v>1024</v>
      </c>
      <c r="F20" s="1455"/>
    </row>
    <row r="21" spans="1:6" ht="45.75" customHeight="1">
      <c r="A21" s="722" t="s">
        <v>364</v>
      </c>
      <c r="B21" s="722" t="s">
        <v>3</v>
      </c>
      <c r="C21" s="815" t="s">
        <v>282</v>
      </c>
      <c r="D21" s="816" t="s">
        <v>283</v>
      </c>
      <c r="E21" s="722" t="s">
        <v>284</v>
      </c>
      <c r="F21" s="722" t="s">
        <v>285</v>
      </c>
    </row>
    <row r="22" spans="1:6" ht="23.25" customHeight="1">
      <c r="A22" s="817" t="s">
        <v>286</v>
      </c>
      <c r="B22" s="808">
        <v>7</v>
      </c>
      <c r="C22" s="808" t="s">
        <v>1015</v>
      </c>
      <c r="D22" s="819" t="s">
        <v>1016</v>
      </c>
      <c r="E22" s="820" t="s">
        <v>1017</v>
      </c>
      <c r="F22" s="826" t="s">
        <v>1018</v>
      </c>
    </row>
    <row r="23" spans="1:6" ht="15">
      <c r="A23" s="817" t="s">
        <v>287</v>
      </c>
      <c r="B23" s="808" t="s">
        <v>7</v>
      </c>
      <c r="C23" s="808" t="s">
        <v>7</v>
      </c>
      <c r="D23" s="821" t="s">
        <v>7</v>
      </c>
      <c r="E23" s="823" t="s">
        <v>7</v>
      </c>
      <c r="F23" s="823" t="s">
        <v>7</v>
      </c>
    </row>
    <row r="24" spans="1:6" ht="15">
      <c r="A24" s="817" t="s">
        <v>288</v>
      </c>
      <c r="B24" s="808" t="s">
        <v>7</v>
      </c>
      <c r="C24" s="808" t="s">
        <v>7</v>
      </c>
      <c r="D24" s="821" t="s">
        <v>7</v>
      </c>
      <c r="E24" s="823" t="s">
        <v>7</v>
      </c>
      <c r="F24" s="823" t="s">
        <v>7</v>
      </c>
    </row>
    <row r="25" spans="1:6" ht="15">
      <c r="A25" s="817" t="s">
        <v>998</v>
      </c>
      <c r="B25" s="808" t="s">
        <v>7</v>
      </c>
      <c r="C25" s="808" t="s">
        <v>7</v>
      </c>
      <c r="D25" s="821" t="s">
        <v>7</v>
      </c>
      <c r="E25" s="823" t="s">
        <v>7</v>
      </c>
      <c r="F25" s="823" t="s">
        <v>7</v>
      </c>
    </row>
    <row r="26" spans="1:6" ht="30">
      <c r="A26" s="817" t="s">
        <v>289</v>
      </c>
      <c r="B26" s="808">
        <v>3</v>
      </c>
      <c r="C26" s="824" t="s">
        <v>1012</v>
      </c>
      <c r="D26" s="819">
        <v>2019</v>
      </c>
      <c r="E26" s="825" t="s">
        <v>1013</v>
      </c>
      <c r="F26" s="825" t="s">
        <v>1014</v>
      </c>
    </row>
    <row r="27" spans="1:6" ht="15">
      <c r="A27" s="817" t="s">
        <v>290</v>
      </c>
      <c r="B27" s="808" t="s">
        <v>7</v>
      </c>
      <c r="C27" s="808" t="s">
        <v>7</v>
      </c>
      <c r="D27" s="821" t="s">
        <v>7</v>
      </c>
      <c r="E27" s="823" t="s">
        <v>7</v>
      </c>
      <c r="F27" s="823" t="s">
        <v>7</v>
      </c>
    </row>
    <row r="28" spans="1:6" ht="15">
      <c r="A28" s="817" t="s">
        <v>291</v>
      </c>
      <c r="B28" s="818"/>
      <c r="C28" s="822"/>
      <c r="D28" s="819"/>
      <c r="E28" s="810"/>
      <c r="F28" s="826"/>
    </row>
    <row r="29" spans="1:6" ht="15">
      <c r="A29" s="817" t="s">
        <v>292</v>
      </c>
      <c r="B29" s="808" t="s">
        <v>7</v>
      </c>
      <c r="C29" s="808" t="s">
        <v>7</v>
      </c>
      <c r="D29" s="821" t="s">
        <v>7</v>
      </c>
      <c r="E29" s="823" t="s">
        <v>7</v>
      </c>
      <c r="F29" s="823" t="s">
        <v>7</v>
      </c>
    </row>
    <row r="30" spans="1:6" ht="15">
      <c r="A30" s="817" t="s">
        <v>293</v>
      </c>
      <c r="B30" s="808" t="s">
        <v>7</v>
      </c>
      <c r="C30" s="808" t="s">
        <v>7</v>
      </c>
      <c r="D30" s="821" t="s">
        <v>7</v>
      </c>
      <c r="E30" s="823" t="s">
        <v>7</v>
      </c>
      <c r="F30" s="823" t="s">
        <v>7</v>
      </c>
    </row>
    <row r="31" spans="1:6" ht="15">
      <c r="A31" s="817" t="s">
        <v>294</v>
      </c>
      <c r="B31" s="808" t="s">
        <v>7</v>
      </c>
      <c r="C31" s="808" t="s">
        <v>7</v>
      </c>
      <c r="D31" s="821" t="s">
        <v>7</v>
      </c>
      <c r="E31" s="823" t="s">
        <v>7</v>
      </c>
      <c r="F31" s="823" t="s">
        <v>7</v>
      </c>
    </row>
    <row r="32" spans="1:6" ht="15">
      <c r="A32" s="817" t="s">
        <v>295</v>
      </c>
      <c r="B32" s="808" t="s">
        <v>7</v>
      </c>
      <c r="C32" s="808" t="s">
        <v>7</v>
      </c>
      <c r="D32" s="821" t="s">
        <v>7</v>
      </c>
      <c r="E32" s="823" t="s">
        <v>7</v>
      </c>
      <c r="F32" s="823" t="s">
        <v>7</v>
      </c>
    </row>
    <row r="33" spans="1:6" ht="15">
      <c r="A33" s="817" t="s">
        <v>296</v>
      </c>
      <c r="B33" s="808" t="s">
        <v>7</v>
      </c>
      <c r="C33" s="808" t="s">
        <v>7</v>
      </c>
      <c r="D33" s="821" t="s">
        <v>7</v>
      </c>
      <c r="E33" s="823" t="s">
        <v>7</v>
      </c>
      <c r="F33" s="823" t="s">
        <v>7</v>
      </c>
    </row>
    <row r="34" spans="1:6" ht="14.25">
      <c r="A34" s="827" t="s">
        <v>297</v>
      </c>
      <c r="B34" s="808" t="s">
        <v>7</v>
      </c>
      <c r="C34" s="808" t="s">
        <v>7</v>
      </c>
      <c r="D34" s="821" t="s">
        <v>7</v>
      </c>
      <c r="E34" s="823" t="s">
        <v>7</v>
      </c>
      <c r="F34" s="823" t="s">
        <v>7</v>
      </c>
    </row>
    <row r="35" spans="1:6" ht="15">
      <c r="A35" s="817" t="s">
        <v>298</v>
      </c>
      <c r="B35" s="808" t="s">
        <v>7</v>
      </c>
      <c r="C35" s="808" t="s">
        <v>7</v>
      </c>
      <c r="D35" s="821" t="s">
        <v>7</v>
      </c>
      <c r="E35" s="823" t="s">
        <v>7</v>
      </c>
      <c r="F35" s="823" t="s">
        <v>7</v>
      </c>
    </row>
    <row r="36" spans="1:6" ht="15">
      <c r="A36" s="817" t="s">
        <v>299</v>
      </c>
      <c r="B36" s="808" t="s">
        <v>7</v>
      </c>
      <c r="C36" s="808" t="s">
        <v>7</v>
      </c>
      <c r="D36" s="821" t="s">
        <v>7</v>
      </c>
      <c r="E36" s="823" t="s">
        <v>7</v>
      </c>
      <c r="F36" s="823" t="s">
        <v>7</v>
      </c>
    </row>
    <row r="37" spans="1:6" ht="15">
      <c r="A37" s="817" t="s">
        <v>300</v>
      </c>
      <c r="B37" s="808" t="s">
        <v>7</v>
      </c>
      <c r="C37" s="808" t="s">
        <v>7</v>
      </c>
      <c r="D37" s="821" t="s">
        <v>7</v>
      </c>
      <c r="E37" s="823" t="s">
        <v>7</v>
      </c>
      <c r="F37" s="823" t="s">
        <v>7</v>
      </c>
    </row>
    <row r="38" spans="1:6" ht="15">
      <c r="A38" s="817" t="s">
        <v>36</v>
      </c>
      <c r="B38" s="808" t="s">
        <v>7</v>
      </c>
      <c r="C38" s="808" t="s">
        <v>7</v>
      </c>
      <c r="D38" s="821" t="s">
        <v>7</v>
      </c>
      <c r="E38" s="823" t="s">
        <v>7</v>
      </c>
      <c r="F38" s="823" t="s">
        <v>7</v>
      </c>
    </row>
    <row r="39" spans="1:6" ht="16.5">
      <c r="A39" s="808" t="s">
        <v>13</v>
      </c>
      <c r="B39" s="818"/>
      <c r="C39" s="828"/>
      <c r="D39" s="821"/>
      <c r="E39" s="829"/>
      <c r="F39" s="830"/>
    </row>
    <row r="41" spans="1:6" ht="71.25" customHeight="1">
      <c r="A41" s="1719" t="s">
        <v>786</v>
      </c>
      <c r="B41" s="1719"/>
      <c r="C41" s="295"/>
      <c r="E41" s="831"/>
      <c r="F41" s="831" t="s">
        <v>741</v>
      </c>
    </row>
  </sheetData>
  <sheetProtection/>
  <mergeCells count="18">
    <mergeCell ref="A16:B16"/>
    <mergeCell ref="A17:B17"/>
    <mergeCell ref="A8:B8"/>
    <mergeCell ref="A1:E1"/>
    <mergeCell ref="A2:F2"/>
    <mergeCell ref="A4:F4"/>
    <mergeCell ref="A6:B6"/>
    <mergeCell ref="A7:B7"/>
    <mergeCell ref="A19:F19"/>
    <mergeCell ref="E20:F20"/>
    <mergeCell ref="A41:B41"/>
    <mergeCell ref="A9:B9"/>
    <mergeCell ref="A10:B10"/>
    <mergeCell ref="A11:B11"/>
    <mergeCell ref="A12:B12"/>
    <mergeCell ref="A13:B13"/>
    <mergeCell ref="A14:B14"/>
    <mergeCell ref="A15:B15"/>
  </mergeCells>
  <hyperlinks>
    <hyperlink ref="C13" r:id="rId1" display="dse.mdm@gmail.com"/>
  </hyperlinks>
  <printOptions horizontalCentered="1"/>
  <pageMargins left="0.71" right="0.2" top="0.1" bottom="0.1" header="0.2" footer="0.2"/>
  <pageSetup horizontalDpi="600" verticalDpi="600" orientation="landscape" paperSize="9" scale="70" r:id="rId2"/>
  <headerFooter>
    <oddFooter>&amp;C54</oddFooter>
  </headerFooter>
</worksheet>
</file>

<file path=xl/worksheets/sheet55.xml><?xml version="1.0" encoding="utf-8"?>
<worksheet xmlns="http://schemas.openxmlformats.org/spreadsheetml/2006/main" xmlns:r="http://schemas.openxmlformats.org/officeDocument/2006/relationships">
  <sheetPr>
    <tabColor rgb="FF00B050"/>
    <pageSetUpPr fitToPage="1"/>
  </sheetPr>
  <dimension ref="B2:J13"/>
  <sheetViews>
    <sheetView zoomScaleSheetLayoutView="90" zoomScalePageLayoutView="0" workbookViewId="0" topLeftCell="A1">
      <selection activeCell="B4" sqref="B4:J13"/>
    </sheetView>
  </sheetViews>
  <sheetFormatPr defaultColWidth="9.140625" defaultRowHeight="12.75"/>
  <sheetData>
    <row r="2" ht="12.75">
      <c r="B2" s="2"/>
    </row>
    <row r="4" spans="2:10" ht="12.75" customHeight="1">
      <c r="B4" s="1754" t="s">
        <v>640</v>
      </c>
      <c r="C4" s="1754"/>
      <c r="D4" s="1754"/>
      <c r="E4" s="1754"/>
      <c r="F4" s="1754"/>
      <c r="G4" s="1754"/>
      <c r="H4" s="1754"/>
      <c r="I4" s="1754"/>
      <c r="J4" s="1754"/>
    </row>
    <row r="5" spans="2:10" ht="12.75" customHeight="1">
      <c r="B5" s="1754"/>
      <c r="C5" s="1754"/>
      <c r="D5" s="1754"/>
      <c r="E5" s="1754"/>
      <c r="F5" s="1754"/>
      <c r="G5" s="1754"/>
      <c r="H5" s="1754"/>
      <c r="I5" s="1754"/>
      <c r="J5" s="1754"/>
    </row>
    <row r="6" spans="2:10" ht="12.75" customHeight="1">
      <c r="B6" s="1754"/>
      <c r="C6" s="1754"/>
      <c r="D6" s="1754"/>
      <c r="E6" s="1754"/>
      <c r="F6" s="1754"/>
      <c r="G6" s="1754"/>
      <c r="H6" s="1754"/>
      <c r="I6" s="1754"/>
      <c r="J6" s="1754"/>
    </row>
    <row r="7" spans="2:10" ht="12.75" customHeight="1">
      <c r="B7" s="1754"/>
      <c r="C7" s="1754"/>
      <c r="D7" s="1754"/>
      <c r="E7" s="1754"/>
      <c r="F7" s="1754"/>
      <c r="G7" s="1754"/>
      <c r="H7" s="1754"/>
      <c r="I7" s="1754"/>
      <c r="J7" s="1754"/>
    </row>
    <row r="8" spans="2:10" ht="12.75" customHeight="1">
      <c r="B8" s="1754"/>
      <c r="C8" s="1754"/>
      <c r="D8" s="1754"/>
      <c r="E8" s="1754"/>
      <c r="F8" s="1754"/>
      <c r="G8" s="1754"/>
      <c r="H8" s="1754"/>
      <c r="I8" s="1754"/>
      <c r="J8" s="1754"/>
    </row>
    <row r="9" spans="2:10" ht="12.75" customHeight="1">
      <c r="B9" s="1754"/>
      <c r="C9" s="1754"/>
      <c r="D9" s="1754"/>
      <c r="E9" s="1754"/>
      <c r="F9" s="1754"/>
      <c r="G9" s="1754"/>
      <c r="H9" s="1754"/>
      <c r="I9" s="1754"/>
      <c r="J9" s="1754"/>
    </row>
    <row r="10" spans="2:10" ht="12.75" customHeight="1">
      <c r="B10" s="1754"/>
      <c r="C10" s="1754"/>
      <c r="D10" s="1754"/>
      <c r="E10" s="1754"/>
      <c r="F10" s="1754"/>
      <c r="G10" s="1754"/>
      <c r="H10" s="1754"/>
      <c r="I10" s="1754"/>
      <c r="J10" s="1754"/>
    </row>
    <row r="11" spans="2:10" ht="12.75" customHeight="1">
      <c r="B11" s="1754"/>
      <c r="C11" s="1754"/>
      <c r="D11" s="1754"/>
      <c r="E11" s="1754"/>
      <c r="F11" s="1754"/>
      <c r="G11" s="1754"/>
      <c r="H11" s="1754"/>
      <c r="I11" s="1754"/>
      <c r="J11" s="1754"/>
    </row>
    <row r="12" spans="2:10" ht="12.75" customHeight="1">
      <c r="B12" s="1754"/>
      <c r="C12" s="1754"/>
      <c r="D12" s="1754"/>
      <c r="E12" s="1754"/>
      <c r="F12" s="1754"/>
      <c r="G12" s="1754"/>
      <c r="H12" s="1754"/>
      <c r="I12" s="1754"/>
      <c r="J12" s="1754"/>
    </row>
    <row r="13" spans="2:10" ht="12.75" customHeight="1">
      <c r="B13" s="1754"/>
      <c r="C13" s="1754"/>
      <c r="D13" s="1754"/>
      <c r="E13" s="1754"/>
      <c r="F13" s="1754"/>
      <c r="G13" s="1754"/>
      <c r="H13" s="1754"/>
      <c r="I13" s="1754"/>
      <c r="J13" s="1754"/>
    </row>
  </sheetData>
  <sheetProtection/>
  <mergeCells count="1">
    <mergeCell ref="B4:J13"/>
  </mergeCells>
  <printOptions horizontalCentered="1" verticalCentered="1"/>
  <pageMargins left="0.708661417322835" right="0.708661417322835" top="0.236220472440945" bottom="0" header="0.31496062992126" footer="0.31496062992126"/>
  <pageSetup fitToHeight="1" fitToWidth="1" horizontalDpi="600" verticalDpi="600" orientation="landscape" paperSize="9" r:id="rId1"/>
  <headerFooter>
    <oddFooter>&amp;C55</oddFooter>
  </headerFooter>
</worksheet>
</file>

<file path=xl/worksheets/sheet56.xml><?xml version="1.0" encoding="utf-8"?>
<worksheet xmlns="http://schemas.openxmlformats.org/spreadsheetml/2006/main" xmlns:r="http://schemas.openxmlformats.org/officeDocument/2006/relationships">
  <sheetPr>
    <tabColor rgb="FFFFFF00"/>
  </sheetPr>
  <dimension ref="A1:T26"/>
  <sheetViews>
    <sheetView view="pageBreakPreview" zoomScaleNormal="90" zoomScaleSheetLayoutView="100" zoomScalePageLayoutView="0" workbookViewId="0" topLeftCell="A11">
      <selection activeCell="F4" sqref="F4"/>
    </sheetView>
  </sheetViews>
  <sheetFormatPr defaultColWidth="9.140625" defaultRowHeight="12.75"/>
  <cols>
    <col min="1" max="1" width="5.7109375" style="566" customWidth="1"/>
    <col min="2" max="2" width="16.8515625" style="566" customWidth="1"/>
    <col min="3" max="3" width="11.7109375" style="566" customWidth="1"/>
    <col min="4" max="4" width="10.7109375" style="566" customWidth="1"/>
    <col min="5" max="5" width="10.28125" style="566" customWidth="1"/>
    <col min="6" max="6" width="13.140625" style="566" customWidth="1"/>
    <col min="7" max="7" width="9.421875" style="566" customWidth="1"/>
    <col min="8" max="8" width="9.7109375" style="566" customWidth="1"/>
    <col min="9" max="9" width="12.57421875" style="566" customWidth="1"/>
    <col min="10" max="10" width="14.00390625" style="566" customWidth="1"/>
    <col min="11" max="11" width="16.00390625" style="566" customWidth="1"/>
    <col min="12" max="12" width="10.57421875" style="566" customWidth="1"/>
    <col min="13" max="16384" width="9.140625" style="566" customWidth="1"/>
  </cols>
  <sheetData>
    <row r="1" spans="3:11" ht="15" customHeight="1">
      <c r="C1" s="1763"/>
      <c r="D1" s="1763"/>
      <c r="E1" s="1763"/>
      <c r="F1" s="1763"/>
      <c r="G1" s="1763"/>
      <c r="H1" s="1763"/>
      <c r="I1" s="567"/>
      <c r="J1" s="1764" t="s">
        <v>461</v>
      </c>
      <c r="K1" s="1764"/>
    </row>
    <row r="2" spans="1:11" s="568" customFormat="1" ht="19.5" customHeight="1">
      <c r="A2" s="1765" t="s">
        <v>0</v>
      </c>
      <c r="B2" s="1765"/>
      <c r="C2" s="1765"/>
      <c r="D2" s="1765"/>
      <c r="E2" s="1765"/>
      <c r="F2" s="1765"/>
      <c r="G2" s="1765"/>
      <c r="H2" s="1765"/>
      <c r="I2" s="1765"/>
      <c r="J2" s="1765"/>
      <c r="K2" s="1765"/>
    </row>
    <row r="3" spans="1:11" s="568" customFormat="1" ht="19.5" customHeight="1">
      <c r="A3" s="1766" t="s">
        <v>636</v>
      </c>
      <c r="B3" s="1766"/>
      <c r="C3" s="1766"/>
      <c r="D3" s="1766"/>
      <c r="E3" s="1766"/>
      <c r="F3" s="1766"/>
      <c r="G3" s="1766"/>
      <c r="H3" s="1766"/>
      <c r="I3" s="1766"/>
      <c r="J3" s="1766"/>
      <c r="K3" s="1766"/>
    </row>
    <row r="4" spans="1:11" s="568" customFormat="1" ht="14.25" customHeight="1">
      <c r="A4" s="1101"/>
      <c r="B4" s="1101"/>
      <c r="C4" s="1101"/>
      <c r="D4" s="1101"/>
      <c r="E4" s="1101"/>
      <c r="F4" s="1101"/>
      <c r="G4" s="1101"/>
      <c r="H4" s="1101"/>
      <c r="I4" s="1101"/>
      <c r="J4" s="1101"/>
      <c r="K4" s="1101"/>
    </row>
    <row r="5" spans="1:11" s="568" customFormat="1" ht="18" customHeight="1">
      <c r="A5" s="1767" t="s">
        <v>641</v>
      </c>
      <c r="B5" s="1767"/>
      <c r="C5" s="1767"/>
      <c r="D5" s="1767"/>
      <c r="E5" s="1767"/>
      <c r="F5" s="1767"/>
      <c r="G5" s="1767"/>
      <c r="H5" s="1767"/>
      <c r="I5" s="1767"/>
      <c r="J5" s="1767"/>
      <c r="K5" s="1767"/>
    </row>
    <row r="6" spans="1:11" ht="16.5">
      <c r="A6" s="1762" t="s">
        <v>728</v>
      </c>
      <c r="B6" s="1762"/>
      <c r="C6" s="1762"/>
      <c r="D6" s="569"/>
      <c r="E6" s="569"/>
      <c r="F6" s="569"/>
      <c r="G6" s="569"/>
      <c r="H6" s="569"/>
      <c r="I6" s="569"/>
      <c r="J6" s="569"/>
      <c r="K6" s="569"/>
    </row>
    <row r="7" spans="1:20" ht="29.25" customHeight="1">
      <c r="A7" s="1756" t="s">
        <v>63</v>
      </c>
      <c r="B7" s="1756" t="s">
        <v>64</v>
      </c>
      <c r="C7" s="1756" t="s">
        <v>65</v>
      </c>
      <c r="D7" s="1756" t="s">
        <v>134</v>
      </c>
      <c r="E7" s="1756"/>
      <c r="F7" s="1756"/>
      <c r="G7" s="1756"/>
      <c r="H7" s="1756"/>
      <c r="I7" s="1757" t="s">
        <v>196</v>
      </c>
      <c r="J7" s="1756" t="s">
        <v>66</v>
      </c>
      <c r="K7" s="1756" t="s">
        <v>409</v>
      </c>
      <c r="L7" s="1755" t="s">
        <v>67</v>
      </c>
      <c r="S7" s="570"/>
      <c r="T7" s="570"/>
    </row>
    <row r="8" spans="1:12" ht="33.75" customHeight="1">
      <c r="A8" s="1756"/>
      <c r="B8" s="1756"/>
      <c r="C8" s="1756"/>
      <c r="D8" s="1756" t="s">
        <v>68</v>
      </c>
      <c r="E8" s="1756" t="s">
        <v>69</v>
      </c>
      <c r="F8" s="1756"/>
      <c r="G8" s="1756"/>
      <c r="H8" s="1757" t="s">
        <v>70</v>
      </c>
      <c r="I8" s="1759"/>
      <c r="J8" s="1756"/>
      <c r="K8" s="1756"/>
      <c r="L8" s="1755"/>
    </row>
    <row r="9" spans="1:12" ht="49.5">
      <c r="A9" s="1756"/>
      <c r="B9" s="1756"/>
      <c r="C9" s="1756"/>
      <c r="D9" s="1756"/>
      <c r="E9" s="1102" t="s">
        <v>71</v>
      </c>
      <c r="F9" s="1102" t="s">
        <v>72</v>
      </c>
      <c r="G9" s="1102" t="s">
        <v>13</v>
      </c>
      <c r="H9" s="1758"/>
      <c r="I9" s="1758"/>
      <c r="J9" s="1756"/>
      <c r="K9" s="1756"/>
      <c r="L9" s="1755"/>
    </row>
    <row r="10" spans="1:12" s="572" customFormat="1" ht="16.5" customHeight="1">
      <c r="A10" s="571">
        <v>1</v>
      </c>
      <c r="B10" s="571">
        <v>2</v>
      </c>
      <c r="C10" s="571">
        <v>3</v>
      </c>
      <c r="D10" s="571">
        <v>4</v>
      </c>
      <c r="E10" s="571">
        <v>5</v>
      </c>
      <c r="F10" s="571">
        <v>6</v>
      </c>
      <c r="G10" s="571">
        <v>7</v>
      </c>
      <c r="H10" s="571">
        <v>8</v>
      </c>
      <c r="I10" s="571">
        <v>9</v>
      </c>
      <c r="J10" s="571">
        <v>10</v>
      </c>
      <c r="K10" s="571">
        <v>11</v>
      </c>
      <c r="L10" s="571">
        <v>12</v>
      </c>
    </row>
    <row r="11" spans="1:12" ht="19.5" customHeight="1">
      <c r="A11" s="573">
        <v>1</v>
      </c>
      <c r="B11" s="574" t="s">
        <v>684</v>
      </c>
      <c r="C11" s="573">
        <v>30</v>
      </c>
      <c r="D11" s="575">
        <v>7</v>
      </c>
      <c r="E11" s="575">
        <v>4</v>
      </c>
      <c r="F11" s="575">
        <v>4</v>
      </c>
      <c r="G11" s="575">
        <f>E11+F11</f>
        <v>8</v>
      </c>
      <c r="H11" s="575">
        <f>D11+G11</f>
        <v>15</v>
      </c>
      <c r="I11" s="575">
        <v>15</v>
      </c>
      <c r="J11" s="575">
        <v>15</v>
      </c>
      <c r="K11" s="575">
        <v>25</v>
      </c>
      <c r="L11" s="576"/>
    </row>
    <row r="12" spans="1:12" ht="19.5" customHeight="1">
      <c r="A12" s="573">
        <v>2</v>
      </c>
      <c r="B12" s="574" t="s">
        <v>685</v>
      </c>
      <c r="C12" s="573">
        <v>31</v>
      </c>
      <c r="D12" s="575">
        <v>26</v>
      </c>
      <c r="E12" s="575">
        <v>5</v>
      </c>
      <c r="F12" s="575">
        <v>0</v>
      </c>
      <c r="G12" s="575">
        <f aca="true" t="shared" si="0" ref="G12:G22">E12+F12</f>
        <v>5</v>
      </c>
      <c r="H12" s="575">
        <f aca="true" t="shared" si="1" ref="H12:H22">D12+G12</f>
        <v>31</v>
      </c>
      <c r="I12" s="575">
        <v>0</v>
      </c>
      <c r="J12" s="575">
        <v>0</v>
      </c>
      <c r="K12" s="575">
        <v>0</v>
      </c>
      <c r="L12" s="576"/>
    </row>
    <row r="13" spans="1:12" ht="19.5" customHeight="1">
      <c r="A13" s="573">
        <v>3</v>
      </c>
      <c r="B13" s="574" t="s">
        <v>686</v>
      </c>
      <c r="C13" s="573">
        <v>30</v>
      </c>
      <c r="D13" s="575">
        <v>8</v>
      </c>
      <c r="E13" s="575">
        <v>4</v>
      </c>
      <c r="F13" s="575">
        <v>2</v>
      </c>
      <c r="G13" s="575">
        <f t="shared" si="0"/>
        <v>6</v>
      </c>
      <c r="H13" s="575">
        <f t="shared" si="1"/>
        <v>14</v>
      </c>
      <c r="I13" s="575">
        <v>16</v>
      </c>
      <c r="J13" s="575">
        <v>16</v>
      </c>
      <c r="K13" s="575">
        <v>20</v>
      </c>
      <c r="L13" s="576"/>
    </row>
    <row r="14" spans="1:12" ht="19.5" customHeight="1">
      <c r="A14" s="573">
        <v>4</v>
      </c>
      <c r="B14" s="574" t="s">
        <v>687</v>
      </c>
      <c r="C14" s="573">
        <v>31</v>
      </c>
      <c r="D14" s="575"/>
      <c r="E14" s="575">
        <v>5</v>
      </c>
      <c r="F14" s="575">
        <v>1</v>
      </c>
      <c r="G14" s="575">
        <f t="shared" si="0"/>
        <v>6</v>
      </c>
      <c r="H14" s="575">
        <f t="shared" si="1"/>
        <v>6</v>
      </c>
      <c r="I14" s="575">
        <v>25</v>
      </c>
      <c r="J14" s="575">
        <v>25</v>
      </c>
      <c r="K14" s="575">
        <v>31</v>
      </c>
      <c r="L14" s="576"/>
    </row>
    <row r="15" spans="1:12" ht="19.5" customHeight="1">
      <c r="A15" s="573">
        <v>5</v>
      </c>
      <c r="B15" s="574" t="s">
        <v>688</v>
      </c>
      <c r="C15" s="573">
        <v>31</v>
      </c>
      <c r="D15" s="575"/>
      <c r="E15" s="575">
        <v>5</v>
      </c>
      <c r="F15" s="575">
        <v>4</v>
      </c>
      <c r="G15" s="575">
        <f t="shared" si="0"/>
        <v>9</v>
      </c>
      <c r="H15" s="575">
        <f t="shared" si="1"/>
        <v>9</v>
      </c>
      <c r="I15" s="575">
        <v>22</v>
      </c>
      <c r="J15" s="575">
        <v>22</v>
      </c>
      <c r="K15" s="575">
        <v>31</v>
      </c>
      <c r="L15" s="576"/>
    </row>
    <row r="16" spans="1:12" s="578" customFormat="1" ht="19.5" customHeight="1">
      <c r="A16" s="573">
        <v>6</v>
      </c>
      <c r="B16" s="574" t="s">
        <v>689</v>
      </c>
      <c r="C16" s="573">
        <v>30</v>
      </c>
      <c r="D16" s="575"/>
      <c r="E16" s="575">
        <v>4</v>
      </c>
      <c r="F16" s="575">
        <v>3</v>
      </c>
      <c r="G16" s="575">
        <f t="shared" si="0"/>
        <v>7</v>
      </c>
      <c r="H16" s="575">
        <f t="shared" si="1"/>
        <v>7</v>
      </c>
      <c r="I16" s="575">
        <v>23</v>
      </c>
      <c r="J16" s="575">
        <v>23</v>
      </c>
      <c r="K16" s="575">
        <v>30</v>
      </c>
      <c r="L16" s="577"/>
    </row>
    <row r="17" spans="1:12" s="578" customFormat="1" ht="19.5" customHeight="1">
      <c r="A17" s="573">
        <v>7</v>
      </c>
      <c r="B17" s="574" t="s">
        <v>690</v>
      </c>
      <c r="C17" s="573">
        <v>31</v>
      </c>
      <c r="D17" s="575">
        <v>10</v>
      </c>
      <c r="E17" s="575">
        <v>4</v>
      </c>
      <c r="F17" s="575">
        <v>4</v>
      </c>
      <c r="G17" s="575">
        <f t="shared" si="0"/>
        <v>8</v>
      </c>
      <c r="H17" s="575">
        <f t="shared" si="1"/>
        <v>18</v>
      </c>
      <c r="I17" s="575">
        <v>13</v>
      </c>
      <c r="J17" s="575">
        <v>13</v>
      </c>
      <c r="K17" s="575">
        <v>23</v>
      </c>
      <c r="L17" s="577"/>
    </row>
    <row r="18" spans="1:12" s="578" customFormat="1" ht="19.5" customHeight="1">
      <c r="A18" s="573">
        <v>8</v>
      </c>
      <c r="B18" s="574" t="s">
        <v>691</v>
      </c>
      <c r="C18" s="573">
        <v>30</v>
      </c>
      <c r="D18" s="575"/>
      <c r="E18" s="575">
        <v>5</v>
      </c>
      <c r="F18" s="575">
        <v>1</v>
      </c>
      <c r="G18" s="575">
        <f t="shared" si="0"/>
        <v>6</v>
      </c>
      <c r="H18" s="575">
        <f t="shared" si="1"/>
        <v>6</v>
      </c>
      <c r="I18" s="575">
        <v>24</v>
      </c>
      <c r="J18" s="575">
        <v>24</v>
      </c>
      <c r="K18" s="575">
        <v>30</v>
      </c>
      <c r="L18" s="577"/>
    </row>
    <row r="19" spans="1:12" s="578" customFormat="1" ht="19.5" customHeight="1">
      <c r="A19" s="573">
        <v>9</v>
      </c>
      <c r="B19" s="574" t="s">
        <v>692</v>
      </c>
      <c r="C19" s="573">
        <v>31</v>
      </c>
      <c r="D19" s="575"/>
      <c r="E19" s="575">
        <v>4</v>
      </c>
      <c r="F19" s="575">
        <v>4</v>
      </c>
      <c r="G19" s="575">
        <f t="shared" si="0"/>
        <v>8</v>
      </c>
      <c r="H19" s="575">
        <f>D19+G19</f>
        <v>8</v>
      </c>
      <c r="I19" s="575">
        <v>23</v>
      </c>
      <c r="J19" s="575">
        <v>23</v>
      </c>
      <c r="K19" s="575">
        <v>30</v>
      </c>
      <c r="L19" s="577"/>
    </row>
    <row r="20" spans="1:12" s="578" customFormat="1" ht="19.5" customHeight="1">
      <c r="A20" s="573">
        <v>10</v>
      </c>
      <c r="B20" s="574" t="s">
        <v>693</v>
      </c>
      <c r="C20" s="573">
        <v>31</v>
      </c>
      <c r="D20" s="575">
        <v>10</v>
      </c>
      <c r="E20" s="575">
        <v>4</v>
      </c>
      <c r="F20" s="575">
        <v>4</v>
      </c>
      <c r="G20" s="575">
        <f t="shared" si="0"/>
        <v>8</v>
      </c>
      <c r="H20" s="575">
        <f t="shared" si="1"/>
        <v>18</v>
      </c>
      <c r="I20" s="575">
        <v>13</v>
      </c>
      <c r="J20" s="575">
        <v>13</v>
      </c>
      <c r="K20" s="575">
        <v>23</v>
      </c>
      <c r="L20" s="577"/>
    </row>
    <row r="21" spans="1:12" s="578" customFormat="1" ht="19.5" customHeight="1">
      <c r="A21" s="573">
        <v>11</v>
      </c>
      <c r="B21" s="574" t="s">
        <v>694</v>
      </c>
      <c r="C21" s="573">
        <v>28</v>
      </c>
      <c r="D21" s="575"/>
      <c r="E21" s="575">
        <v>4</v>
      </c>
      <c r="F21" s="575">
        <v>4</v>
      </c>
      <c r="G21" s="575">
        <f t="shared" si="0"/>
        <v>8</v>
      </c>
      <c r="H21" s="575">
        <f t="shared" si="1"/>
        <v>8</v>
      </c>
      <c r="I21" s="575">
        <v>21</v>
      </c>
      <c r="J21" s="575">
        <v>21</v>
      </c>
      <c r="K21" s="575">
        <v>28</v>
      </c>
      <c r="L21" s="577"/>
    </row>
    <row r="22" spans="1:12" s="578" customFormat="1" ht="19.5" customHeight="1">
      <c r="A22" s="573">
        <v>12</v>
      </c>
      <c r="B22" s="574" t="s">
        <v>695</v>
      </c>
      <c r="C22" s="573">
        <v>31</v>
      </c>
      <c r="D22" s="575"/>
      <c r="E22" s="575">
        <v>4</v>
      </c>
      <c r="F22" s="575">
        <v>2</v>
      </c>
      <c r="G22" s="575">
        <f t="shared" si="0"/>
        <v>6</v>
      </c>
      <c r="H22" s="575">
        <f t="shared" si="1"/>
        <v>6</v>
      </c>
      <c r="I22" s="575">
        <v>25</v>
      </c>
      <c r="J22" s="575">
        <v>25</v>
      </c>
      <c r="K22" s="575">
        <v>31</v>
      </c>
      <c r="L22" s="577"/>
    </row>
    <row r="23" spans="1:12" s="579" customFormat="1" ht="23.25" customHeight="1">
      <c r="A23" s="1760" t="s">
        <v>13</v>
      </c>
      <c r="B23" s="1761"/>
      <c r="C23" s="1102">
        <f>SUM(C11:C22)</f>
        <v>365</v>
      </c>
      <c r="D23" s="1102">
        <f>SUM(D11:D22)</f>
        <v>61</v>
      </c>
      <c r="E23" s="1102">
        <f aca="true" t="shared" si="2" ref="E23:K23">SUM(E11:E22)</f>
        <v>52</v>
      </c>
      <c r="F23" s="1102">
        <f t="shared" si="2"/>
        <v>33</v>
      </c>
      <c r="G23" s="1102">
        <f t="shared" si="2"/>
        <v>85</v>
      </c>
      <c r="H23" s="1102">
        <f t="shared" si="2"/>
        <v>146</v>
      </c>
      <c r="I23" s="1102">
        <f t="shared" si="2"/>
        <v>220</v>
      </c>
      <c r="J23" s="1102">
        <f t="shared" si="2"/>
        <v>220</v>
      </c>
      <c r="K23" s="1102">
        <f t="shared" si="2"/>
        <v>302</v>
      </c>
      <c r="L23" s="1103"/>
    </row>
    <row r="24" spans="1:11" s="578" customFormat="1" ht="18.75" customHeight="1">
      <c r="A24" s="580"/>
      <c r="B24" s="581"/>
      <c r="C24" s="582"/>
      <c r="D24" s="580"/>
      <c r="E24" s="580"/>
      <c r="F24" s="580"/>
      <c r="G24" s="580"/>
      <c r="H24" s="580"/>
      <c r="I24" s="580"/>
      <c r="J24" s="580"/>
      <c r="K24" s="580"/>
    </row>
    <row r="25" spans="1:10" ht="16.5">
      <c r="A25" s="566" t="s">
        <v>94</v>
      </c>
      <c r="B25" s="583"/>
      <c r="C25" s="583"/>
      <c r="D25" s="583"/>
      <c r="E25" s="583"/>
      <c r="F25" s="583"/>
      <c r="G25" s="583"/>
      <c r="H25" s="583"/>
      <c r="I25" s="583"/>
      <c r="J25" s="583"/>
    </row>
    <row r="26" spans="1:12" s="288" customFormat="1" ht="60" customHeight="1">
      <c r="A26" s="1560" t="s">
        <v>786</v>
      </c>
      <c r="B26" s="1560"/>
      <c r="C26" s="295"/>
      <c r="D26" s="296"/>
      <c r="E26" s="296"/>
      <c r="I26" s="1603" t="s">
        <v>741</v>
      </c>
      <c r="J26" s="1603"/>
      <c r="K26" s="1603"/>
      <c r="L26" s="584"/>
    </row>
  </sheetData>
  <sheetProtection/>
  <mergeCells count="20">
    <mergeCell ref="I7:I9"/>
    <mergeCell ref="J7:J9"/>
    <mergeCell ref="K7:K9"/>
    <mergeCell ref="A23:B23"/>
    <mergeCell ref="A6:C6"/>
    <mergeCell ref="C1:H1"/>
    <mergeCell ref="J1:K1"/>
    <mergeCell ref="A2:K2"/>
    <mergeCell ref="A3:K3"/>
    <mergeCell ref="A5:K5"/>
    <mergeCell ref="L7:L9"/>
    <mergeCell ref="D8:D9"/>
    <mergeCell ref="E8:G8"/>
    <mergeCell ref="H8:H9"/>
    <mergeCell ref="A26:B26"/>
    <mergeCell ref="I26:K26"/>
    <mergeCell ref="A7:A9"/>
    <mergeCell ref="B7:B9"/>
    <mergeCell ref="C7:C9"/>
    <mergeCell ref="D7:H7"/>
  </mergeCells>
  <printOptions horizontalCentered="1"/>
  <pageMargins left="0.75" right="0.2" top="0.5" bottom="0.5" header="0.2" footer="0.2"/>
  <pageSetup horizontalDpi="600" verticalDpi="600" orientation="landscape" paperSize="9" scale="90" r:id="rId1"/>
  <headerFooter>
    <oddFooter>&amp;C56</oddFooter>
  </headerFooter>
</worksheet>
</file>

<file path=xl/worksheets/sheet57.xml><?xml version="1.0" encoding="utf-8"?>
<worksheet xmlns="http://schemas.openxmlformats.org/spreadsheetml/2006/main" xmlns:r="http://schemas.openxmlformats.org/officeDocument/2006/relationships">
  <sheetPr>
    <tabColor rgb="FFFFFF00"/>
  </sheetPr>
  <dimension ref="A1:S26"/>
  <sheetViews>
    <sheetView view="pageBreakPreview" zoomScaleNormal="90" zoomScaleSheetLayoutView="100" zoomScalePageLayoutView="0" workbookViewId="0" topLeftCell="A11">
      <selection activeCell="F4" sqref="F4"/>
    </sheetView>
  </sheetViews>
  <sheetFormatPr defaultColWidth="9.140625" defaultRowHeight="12.75"/>
  <cols>
    <col min="1" max="1" width="4.7109375" style="566" customWidth="1"/>
    <col min="2" max="2" width="17.57421875" style="566" customWidth="1"/>
    <col min="3" max="3" width="11.7109375" style="566" customWidth="1"/>
    <col min="4" max="4" width="10.57421875" style="566" customWidth="1"/>
    <col min="5" max="5" width="11.28125" style="566" customWidth="1"/>
    <col min="6" max="6" width="16.00390625" style="566" customWidth="1"/>
    <col min="7" max="7" width="10.140625" style="566" customWidth="1"/>
    <col min="8" max="8" width="12.8515625" style="566" customWidth="1"/>
    <col min="9" max="9" width="15.28125" style="566" customWidth="1"/>
    <col min="10" max="10" width="14.7109375" style="566" customWidth="1"/>
    <col min="11" max="11" width="11.8515625" style="566" customWidth="1"/>
    <col min="12" max="16384" width="9.140625" style="566" customWidth="1"/>
  </cols>
  <sheetData>
    <row r="1" spans="3:10" ht="15" customHeight="1">
      <c r="C1" s="1768"/>
      <c r="D1" s="1768"/>
      <c r="E1" s="1768"/>
      <c r="F1" s="1768"/>
      <c r="G1" s="1768"/>
      <c r="H1" s="1768"/>
      <c r="I1" s="585"/>
      <c r="J1" s="586" t="s">
        <v>462</v>
      </c>
    </row>
    <row r="2" spans="1:10" s="568" customFormat="1" ht="19.5" customHeight="1">
      <c r="A2" s="1769" t="s">
        <v>0</v>
      </c>
      <c r="B2" s="1769"/>
      <c r="C2" s="1769"/>
      <c r="D2" s="1769"/>
      <c r="E2" s="1769"/>
      <c r="F2" s="1769"/>
      <c r="G2" s="1769"/>
      <c r="H2" s="1769"/>
      <c r="I2" s="1769"/>
      <c r="J2" s="1769"/>
    </row>
    <row r="3" spans="1:10" s="568" customFormat="1" ht="19.5" customHeight="1">
      <c r="A3" s="1769" t="s">
        <v>636</v>
      </c>
      <c r="B3" s="1769"/>
      <c r="C3" s="1769"/>
      <c r="D3" s="1769"/>
      <c r="E3" s="1769"/>
      <c r="F3" s="1769"/>
      <c r="G3" s="1769"/>
      <c r="H3" s="1769"/>
      <c r="I3" s="1769"/>
      <c r="J3" s="1769"/>
    </row>
    <row r="4" spans="1:10" s="568" customFormat="1" ht="14.25" customHeight="1">
      <c r="A4" s="1105"/>
      <c r="B4" s="1105"/>
      <c r="C4" s="1105"/>
      <c r="D4" s="1105"/>
      <c r="E4" s="1105"/>
      <c r="F4" s="1105"/>
      <c r="G4" s="1105"/>
      <c r="H4" s="1105"/>
      <c r="I4" s="1105"/>
      <c r="J4" s="1105"/>
    </row>
    <row r="5" spans="1:10" s="568" customFormat="1" ht="18" customHeight="1">
      <c r="A5" s="1770" t="s">
        <v>642</v>
      </c>
      <c r="B5" s="1770"/>
      <c r="C5" s="1770"/>
      <c r="D5" s="1770"/>
      <c r="E5" s="1770"/>
      <c r="F5" s="1770"/>
      <c r="G5" s="1770"/>
      <c r="H5" s="1770"/>
      <c r="I5" s="1770"/>
      <c r="J5" s="1770"/>
    </row>
    <row r="6" spans="1:10" ht="16.5">
      <c r="A6" s="1762" t="s">
        <v>728</v>
      </c>
      <c r="B6" s="1762"/>
      <c r="C6" s="1762"/>
      <c r="D6" s="1762"/>
      <c r="E6" s="587"/>
      <c r="F6" s="587"/>
      <c r="G6" s="587"/>
      <c r="H6" s="587"/>
      <c r="I6" s="588"/>
      <c r="J6" s="588"/>
    </row>
    <row r="7" spans="1:11" s="583" customFormat="1" ht="22.5" customHeight="1">
      <c r="A7" s="1756" t="s">
        <v>63</v>
      </c>
      <c r="B7" s="1756" t="s">
        <v>64</v>
      </c>
      <c r="C7" s="1756" t="s">
        <v>65</v>
      </c>
      <c r="D7" s="1756" t="s">
        <v>135</v>
      </c>
      <c r="E7" s="1756"/>
      <c r="F7" s="1756"/>
      <c r="G7" s="1756"/>
      <c r="H7" s="1756"/>
      <c r="I7" s="1757" t="s">
        <v>196</v>
      </c>
      <c r="J7" s="1756" t="s">
        <v>66</v>
      </c>
      <c r="K7" s="1756" t="s">
        <v>188</v>
      </c>
    </row>
    <row r="8" spans="1:19" s="583" customFormat="1" ht="29.25" customHeight="1">
      <c r="A8" s="1756"/>
      <c r="B8" s="1756"/>
      <c r="C8" s="1756"/>
      <c r="D8" s="1756" t="s">
        <v>68</v>
      </c>
      <c r="E8" s="1756" t="s">
        <v>69</v>
      </c>
      <c r="F8" s="1756"/>
      <c r="G8" s="1756"/>
      <c r="H8" s="1757" t="s">
        <v>70</v>
      </c>
      <c r="I8" s="1759"/>
      <c r="J8" s="1756"/>
      <c r="K8" s="1756"/>
      <c r="R8" s="589"/>
      <c r="S8" s="589"/>
    </row>
    <row r="9" spans="1:11" s="583" customFormat="1" ht="33.75" customHeight="1">
      <c r="A9" s="1756"/>
      <c r="B9" s="1756"/>
      <c r="C9" s="1756"/>
      <c r="D9" s="1756"/>
      <c r="E9" s="1102" t="s">
        <v>71</v>
      </c>
      <c r="F9" s="1102" t="s">
        <v>72</v>
      </c>
      <c r="G9" s="1102" t="s">
        <v>13</v>
      </c>
      <c r="H9" s="1758"/>
      <c r="I9" s="1758"/>
      <c r="J9" s="1756"/>
      <c r="K9" s="1756"/>
    </row>
    <row r="10" spans="1:11" s="578" customFormat="1" ht="16.5" customHeight="1">
      <c r="A10" s="590">
        <v>1</v>
      </c>
      <c r="B10" s="590">
        <v>2</v>
      </c>
      <c r="C10" s="590">
        <v>3</v>
      </c>
      <c r="D10" s="590">
        <v>4</v>
      </c>
      <c r="E10" s="590">
        <v>5</v>
      </c>
      <c r="F10" s="590">
        <v>6</v>
      </c>
      <c r="G10" s="590">
        <v>7</v>
      </c>
      <c r="H10" s="590">
        <v>8</v>
      </c>
      <c r="I10" s="590">
        <v>9</v>
      </c>
      <c r="J10" s="590">
        <v>10</v>
      </c>
      <c r="K10" s="590">
        <v>11</v>
      </c>
    </row>
    <row r="11" spans="1:11" s="591" customFormat="1" ht="23.25" customHeight="1">
      <c r="A11" s="573">
        <v>1</v>
      </c>
      <c r="B11" s="574" t="s">
        <v>684</v>
      </c>
      <c r="C11" s="573">
        <v>30</v>
      </c>
      <c r="D11" s="575">
        <v>6</v>
      </c>
      <c r="E11" s="575">
        <v>4</v>
      </c>
      <c r="F11" s="575">
        <v>4</v>
      </c>
      <c r="G11" s="575">
        <f>E11+F11</f>
        <v>8</v>
      </c>
      <c r="H11" s="575">
        <f>D11+G11</f>
        <v>14</v>
      </c>
      <c r="I11" s="575">
        <v>16</v>
      </c>
      <c r="J11" s="575">
        <v>15</v>
      </c>
      <c r="K11" s="575"/>
    </row>
    <row r="12" spans="1:11" s="591" customFormat="1" ht="23.25" customHeight="1">
      <c r="A12" s="573">
        <v>2</v>
      </c>
      <c r="B12" s="574" t="s">
        <v>685</v>
      </c>
      <c r="C12" s="573">
        <v>31</v>
      </c>
      <c r="D12" s="575">
        <v>26</v>
      </c>
      <c r="E12" s="575">
        <v>5</v>
      </c>
      <c r="F12" s="575">
        <v>0</v>
      </c>
      <c r="G12" s="575">
        <f aca="true" t="shared" si="0" ref="G12:G22">E12+F12</f>
        <v>5</v>
      </c>
      <c r="H12" s="575">
        <f aca="true" t="shared" si="1" ref="H12:H22">D12+G12</f>
        <v>31</v>
      </c>
      <c r="I12" s="575">
        <v>0</v>
      </c>
      <c r="J12" s="575">
        <v>0</v>
      </c>
      <c r="K12" s="575"/>
    </row>
    <row r="13" spans="1:11" s="591" customFormat="1" ht="23.25" customHeight="1">
      <c r="A13" s="573">
        <v>3</v>
      </c>
      <c r="B13" s="574" t="s">
        <v>686</v>
      </c>
      <c r="C13" s="573">
        <v>30</v>
      </c>
      <c r="D13" s="575">
        <v>9</v>
      </c>
      <c r="E13" s="575">
        <v>4</v>
      </c>
      <c r="F13" s="575">
        <v>2</v>
      </c>
      <c r="G13" s="575">
        <f t="shared" si="0"/>
        <v>6</v>
      </c>
      <c r="H13" s="575">
        <f t="shared" si="1"/>
        <v>15</v>
      </c>
      <c r="I13" s="575">
        <v>15</v>
      </c>
      <c r="J13" s="575">
        <v>16</v>
      </c>
      <c r="K13" s="575"/>
    </row>
    <row r="14" spans="1:11" s="591" customFormat="1" ht="23.25" customHeight="1">
      <c r="A14" s="573">
        <v>4</v>
      </c>
      <c r="B14" s="574" t="s">
        <v>687</v>
      </c>
      <c r="C14" s="573">
        <v>31</v>
      </c>
      <c r="D14" s="575"/>
      <c r="E14" s="575">
        <v>5</v>
      </c>
      <c r="F14" s="575">
        <v>1</v>
      </c>
      <c r="G14" s="575">
        <f t="shared" si="0"/>
        <v>6</v>
      </c>
      <c r="H14" s="575">
        <f t="shared" si="1"/>
        <v>6</v>
      </c>
      <c r="I14" s="575">
        <v>25</v>
      </c>
      <c r="J14" s="575">
        <v>25</v>
      </c>
      <c r="K14" s="575"/>
    </row>
    <row r="15" spans="1:11" s="591" customFormat="1" ht="23.25" customHeight="1">
      <c r="A15" s="573">
        <v>5</v>
      </c>
      <c r="B15" s="574" t="s">
        <v>688</v>
      </c>
      <c r="C15" s="573">
        <v>31</v>
      </c>
      <c r="D15" s="575"/>
      <c r="E15" s="575">
        <v>5</v>
      </c>
      <c r="F15" s="575">
        <v>4</v>
      </c>
      <c r="G15" s="575">
        <f t="shared" si="0"/>
        <v>9</v>
      </c>
      <c r="H15" s="575">
        <f t="shared" si="1"/>
        <v>9</v>
      </c>
      <c r="I15" s="575">
        <v>22</v>
      </c>
      <c r="J15" s="575">
        <v>22</v>
      </c>
      <c r="K15" s="575"/>
    </row>
    <row r="16" spans="1:11" s="592" customFormat="1" ht="23.25" customHeight="1">
      <c r="A16" s="573">
        <v>6</v>
      </c>
      <c r="B16" s="574" t="s">
        <v>689</v>
      </c>
      <c r="C16" s="573">
        <v>30</v>
      </c>
      <c r="D16" s="575"/>
      <c r="E16" s="575">
        <v>4</v>
      </c>
      <c r="F16" s="575">
        <v>3</v>
      </c>
      <c r="G16" s="575">
        <f t="shared" si="0"/>
        <v>7</v>
      </c>
      <c r="H16" s="575">
        <f t="shared" si="1"/>
        <v>7</v>
      </c>
      <c r="I16" s="575">
        <v>23</v>
      </c>
      <c r="J16" s="575">
        <v>23</v>
      </c>
      <c r="K16" s="575"/>
    </row>
    <row r="17" spans="1:11" s="592" customFormat="1" ht="23.25" customHeight="1">
      <c r="A17" s="573">
        <v>7</v>
      </c>
      <c r="B17" s="574" t="s">
        <v>690</v>
      </c>
      <c r="C17" s="573">
        <v>31</v>
      </c>
      <c r="D17" s="575">
        <v>10</v>
      </c>
      <c r="E17" s="575">
        <v>4</v>
      </c>
      <c r="F17" s="575">
        <v>4</v>
      </c>
      <c r="G17" s="575">
        <f t="shared" si="0"/>
        <v>8</v>
      </c>
      <c r="H17" s="575">
        <f t="shared" si="1"/>
        <v>18</v>
      </c>
      <c r="I17" s="575">
        <v>13</v>
      </c>
      <c r="J17" s="575">
        <v>13</v>
      </c>
      <c r="K17" s="575"/>
    </row>
    <row r="18" spans="1:11" s="592" customFormat="1" ht="23.25" customHeight="1">
      <c r="A18" s="573">
        <v>8</v>
      </c>
      <c r="B18" s="574" t="s">
        <v>691</v>
      </c>
      <c r="C18" s="573">
        <v>30</v>
      </c>
      <c r="D18" s="575"/>
      <c r="E18" s="575">
        <v>5</v>
      </c>
      <c r="F18" s="575">
        <v>1</v>
      </c>
      <c r="G18" s="575">
        <f t="shared" si="0"/>
        <v>6</v>
      </c>
      <c r="H18" s="575">
        <f t="shared" si="1"/>
        <v>6</v>
      </c>
      <c r="I18" s="575">
        <v>24</v>
      </c>
      <c r="J18" s="575">
        <v>24</v>
      </c>
      <c r="K18" s="575"/>
    </row>
    <row r="19" spans="1:11" s="592" customFormat="1" ht="23.25" customHeight="1">
      <c r="A19" s="573">
        <v>9</v>
      </c>
      <c r="B19" s="574" t="s">
        <v>692</v>
      </c>
      <c r="C19" s="573">
        <v>31</v>
      </c>
      <c r="D19" s="575"/>
      <c r="E19" s="575">
        <v>4</v>
      </c>
      <c r="F19" s="575">
        <v>4</v>
      </c>
      <c r="G19" s="575">
        <f t="shared" si="0"/>
        <v>8</v>
      </c>
      <c r="H19" s="575">
        <f>D19+G19</f>
        <v>8</v>
      </c>
      <c r="I19" s="575">
        <v>23</v>
      </c>
      <c r="J19" s="575">
        <v>23</v>
      </c>
      <c r="K19" s="575"/>
    </row>
    <row r="20" spans="1:11" s="592" customFormat="1" ht="23.25" customHeight="1">
      <c r="A20" s="573">
        <v>10</v>
      </c>
      <c r="B20" s="574" t="s">
        <v>693</v>
      </c>
      <c r="C20" s="573">
        <v>31</v>
      </c>
      <c r="D20" s="575">
        <v>10</v>
      </c>
      <c r="E20" s="575">
        <v>4</v>
      </c>
      <c r="F20" s="575">
        <v>4</v>
      </c>
      <c r="G20" s="575">
        <f t="shared" si="0"/>
        <v>8</v>
      </c>
      <c r="H20" s="575">
        <f t="shared" si="1"/>
        <v>18</v>
      </c>
      <c r="I20" s="575">
        <v>13</v>
      </c>
      <c r="J20" s="575">
        <v>13</v>
      </c>
      <c r="K20" s="575"/>
    </row>
    <row r="21" spans="1:11" s="592" customFormat="1" ht="23.25" customHeight="1">
      <c r="A21" s="573">
        <v>11</v>
      </c>
      <c r="B21" s="574" t="s">
        <v>694</v>
      </c>
      <c r="C21" s="573">
        <v>28</v>
      </c>
      <c r="D21" s="575"/>
      <c r="E21" s="575">
        <v>4</v>
      </c>
      <c r="F21" s="575">
        <v>4</v>
      </c>
      <c r="G21" s="575">
        <v>7</v>
      </c>
      <c r="H21" s="575">
        <f t="shared" si="1"/>
        <v>7</v>
      </c>
      <c r="I21" s="575">
        <v>21</v>
      </c>
      <c r="J21" s="575">
        <v>21</v>
      </c>
      <c r="K21" s="575"/>
    </row>
    <row r="22" spans="1:11" s="592" customFormat="1" ht="23.25" customHeight="1">
      <c r="A22" s="573">
        <v>12</v>
      </c>
      <c r="B22" s="574" t="s">
        <v>695</v>
      </c>
      <c r="C22" s="573">
        <v>31</v>
      </c>
      <c r="D22" s="575"/>
      <c r="E22" s="575">
        <v>4</v>
      </c>
      <c r="F22" s="575">
        <v>2</v>
      </c>
      <c r="G22" s="575">
        <f t="shared" si="0"/>
        <v>6</v>
      </c>
      <c r="H22" s="575">
        <f t="shared" si="1"/>
        <v>6</v>
      </c>
      <c r="I22" s="575">
        <v>25</v>
      </c>
      <c r="J22" s="575">
        <v>25</v>
      </c>
      <c r="K22" s="575"/>
    </row>
    <row r="23" spans="1:11" s="593" customFormat="1" ht="23.25" customHeight="1">
      <c r="A23" s="1760" t="s">
        <v>13</v>
      </c>
      <c r="B23" s="1761"/>
      <c r="C23" s="1102">
        <f>SUM(C11:C22)</f>
        <v>365</v>
      </c>
      <c r="D23" s="1102">
        <f>SUM(D11:D22)</f>
        <v>61</v>
      </c>
      <c r="E23" s="1102">
        <f aca="true" t="shared" si="2" ref="E23:J23">SUM(E11:E22)</f>
        <v>52</v>
      </c>
      <c r="F23" s="1102">
        <f t="shared" si="2"/>
        <v>33</v>
      </c>
      <c r="G23" s="1102">
        <f t="shared" si="2"/>
        <v>84</v>
      </c>
      <c r="H23" s="1102">
        <f t="shared" si="2"/>
        <v>145</v>
      </c>
      <c r="I23" s="1102">
        <f t="shared" si="2"/>
        <v>220</v>
      </c>
      <c r="J23" s="1102">
        <f t="shared" si="2"/>
        <v>220</v>
      </c>
      <c r="K23" s="1104"/>
    </row>
    <row r="24" ht="15.75">
      <c r="A24" s="566" t="s">
        <v>94</v>
      </c>
    </row>
    <row r="25" ht="11.25" customHeight="1"/>
    <row r="26" spans="1:12" s="288" customFormat="1" ht="60" customHeight="1">
      <c r="A26" s="1560" t="s">
        <v>786</v>
      </c>
      <c r="B26" s="1560"/>
      <c r="C26" s="295"/>
      <c r="D26" s="296"/>
      <c r="E26" s="296"/>
      <c r="I26" s="1603" t="s">
        <v>741</v>
      </c>
      <c r="J26" s="1603"/>
      <c r="K26" s="1603"/>
      <c r="L26" s="584"/>
    </row>
  </sheetData>
  <sheetProtection/>
  <mergeCells count="18">
    <mergeCell ref="C1:H1"/>
    <mergeCell ref="A2:J2"/>
    <mergeCell ref="A3:J3"/>
    <mergeCell ref="A5:J5"/>
    <mergeCell ref="A6:D6"/>
    <mergeCell ref="D8:D9"/>
    <mergeCell ref="E8:G8"/>
    <mergeCell ref="H8:H9"/>
    <mergeCell ref="A26:B26"/>
    <mergeCell ref="I26:K26"/>
    <mergeCell ref="A7:A9"/>
    <mergeCell ref="B7:B9"/>
    <mergeCell ref="C7:C9"/>
    <mergeCell ref="D7:H7"/>
    <mergeCell ref="I7:I9"/>
    <mergeCell ref="J7:J9"/>
    <mergeCell ref="K7:K9"/>
    <mergeCell ref="A23:B23"/>
  </mergeCells>
  <printOptions horizontalCentered="1"/>
  <pageMargins left="0.75" right="0.2" top="0.5" bottom="0.5" header="0.2" footer="0.2"/>
  <pageSetup horizontalDpi="600" verticalDpi="600" orientation="landscape" paperSize="9" scale="90" r:id="rId1"/>
  <headerFooter>
    <oddFooter>&amp;C57</oddFooter>
  </headerFooter>
</worksheet>
</file>

<file path=xl/worksheets/sheet58.xml><?xml version="1.0" encoding="utf-8"?>
<worksheet xmlns="http://schemas.openxmlformats.org/spreadsheetml/2006/main" xmlns:r="http://schemas.openxmlformats.org/officeDocument/2006/relationships">
  <sheetPr>
    <tabColor rgb="FF00B050"/>
  </sheetPr>
  <dimension ref="A1:S27"/>
  <sheetViews>
    <sheetView view="pageBreakPreview" zoomScale="85" zoomScaleSheetLayoutView="85" zoomScalePageLayoutView="0" workbookViewId="0" topLeftCell="A11">
      <selection activeCell="A4" sqref="A4:N5"/>
    </sheetView>
  </sheetViews>
  <sheetFormatPr defaultColWidth="9.140625" defaultRowHeight="12.75"/>
  <cols>
    <col min="1" max="1" width="5.57421875" style="407" customWidth="1"/>
    <col min="2" max="2" width="14.7109375" style="407" customWidth="1"/>
    <col min="3" max="3" width="10.7109375" style="407" customWidth="1"/>
    <col min="4" max="4" width="9.57421875" style="407" customWidth="1"/>
    <col min="5" max="6" width="9.8515625" style="407" customWidth="1"/>
    <col min="7" max="7" width="10.8515625" style="407" customWidth="1"/>
    <col min="8" max="8" width="9.8515625" style="407" customWidth="1"/>
    <col min="9" max="9" width="14.57421875" style="411" customWidth="1"/>
    <col min="10" max="10" width="13.8515625" style="411" customWidth="1"/>
    <col min="11" max="11" width="8.00390625" style="411" customWidth="1"/>
    <col min="12" max="12" width="8.140625" style="411" customWidth="1"/>
    <col min="13" max="13" width="12.140625" style="411" customWidth="1"/>
    <col min="14" max="14" width="8.140625" style="407" customWidth="1"/>
    <col min="15" max="15" width="12.140625" style="407" customWidth="1"/>
    <col min="16" max="16" width="11.00390625" style="407" customWidth="1"/>
    <col min="17" max="17" width="9.140625" style="407" customWidth="1"/>
    <col min="18" max="16384" width="9.140625" style="411" customWidth="1"/>
  </cols>
  <sheetData>
    <row r="1" spans="7:15" ht="15">
      <c r="G1" s="1284"/>
      <c r="H1" s="1284"/>
      <c r="I1" s="1284"/>
      <c r="J1" s="407"/>
      <c r="K1" s="407"/>
      <c r="L1" s="407"/>
      <c r="M1" s="407"/>
      <c r="O1" s="410" t="s">
        <v>463</v>
      </c>
    </row>
    <row r="2" spans="1:14" ht="15.75">
      <c r="A2" s="1403" t="s">
        <v>0</v>
      </c>
      <c r="B2" s="1403"/>
      <c r="C2" s="1403"/>
      <c r="D2" s="1403"/>
      <c r="E2" s="1403"/>
      <c r="F2" s="1403"/>
      <c r="G2" s="1403"/>
      <c r="H2" s="1403"/>
      <c r="I2" s="1403"/>
      <c r="J2" s="1403"/>
      <c r="K2" s="1403"/>
      <c r="L2" s="1403"/>
      <c r="M2" s="1403"/>
      <c r="N2" s="1403"/>
    </row>
    <row r="3" spans="1:14" ht="18">
      <c r="A3" s="1786" t="s">
        <v>636</v>
      </c>
      <c r="B3" s="1786"/>
      <c r="C3" s="1786"/>
      <c r="D3" s="1786"/>
      <c r="E3" s="1786"/>
      <c r="F3" s="1786"/>
      <c r="G3" s="1786"/>
      <c r="H3" s="1786"/>
      <c r="I3" s="1786"/>
      <c r="J3" s="1786"/>
      <c r="K3" s="1786"/>
      <c r="L3" s="1786"/>
      <c r="M3" s="1786"/>
      <c r="N3" s="1786"/>
    </row>
    <row r="4" spans="1:14" ht="12.75" customHeight="1">
      <c r="A4" s="1787" t="s">
        <v>643</v>
      </c>
      <c r="B4" s="1787"/>
      <c r="C4" s="1787"/>
      <c r="D4" s="1787"/>
      <c r="E4" s="1787"/>
      <c r="F4" s="1787"/>
      <c r="G4" s="1787"/>
      <c r="H4" s="1787"/>
      <c r="I4" s="1787"/>
      <c r="J4" s="1787"/>
      <c r="K4" s="1787"/>
      <c r="L4" s="1787"/>
      <c r="M4" s="1787"/>
      <c r="N4" s="1787"/>
    </row>
    <row r="5" spans="1:17" s="413" customFormat="1" ht="7.5" customHeight="1">
      <c r="A5" s="1787"/>
      <c r="B5" s="1787"/>
      <c r="C5" s="1787"/>
      <c r="D5" s="1787"/>
      <c r="E5" s="1787"/>
      <c r="F5" s="1787"/>
      <c r="G5" s="1787"/>
      <c r="H5" s="1787"/>
      <c r="I5" s="1787"/>
      <c r="J5" s="1787"/>
      <c r="K5" s="1787"/>
      <c r="L5" s="1787"/>
      <c r="M5" s="1787"/>
      <c r="N5" s="1787"/>
      <c r="O5" s="412"/>
      <c r="P5" s="412"/>
      <c r="Q5" s="412"/>
    </row>
    <row r="6" spans="1:14" ht="12.75">
      <c r="A6" s="1788"/>
      <c r="B6" s="1788"/>
      <c r="C6" s="1788"/>
      <c r="D6" s="1788"/>
      <c r="E6" s="1788"/>
      <c r="F6" s="1788"/>
      <c r="G6" s="1788"/>
      <c r="H6" s="1788"/>
      <c r="I6" s="1788"/>
      <c r="J6" s="1788"/>
      <c r="K6" s="1788"/>
      <c r="L6" s="1788"/>
      <c r="M6" s="1788"/>
      <c r="N6" s="1788"/>
    </row>
    <row r="7" spans="1:14" ht="12.75">
      <c r="A7" s="414" t="s">
        <v>754</v>
      </c>
      <c r="B7" s="414"/>
      <c r="H7" s="415"/>
      <c r="I7" s="407"/>
      <c r="J7" s="407"/>
      <c r="K7" s="407"/>
      <c r="L7" s="1785"/>
      <c r="M7" s="1785"/>
      <c r="N7" s="1785"/>
    </row>
    <row r="8" spans="1:16" ht="39" customHeight="1">
      <c r="A8" s="1392" t="s">
        <v>2</v>
      </c>
      <c r="B8" s="1392" t="s">
        <v>3</v>
      </c>
      <c r="C8" s="1780" t="s">
        <v>418</v>
      </c>
      <c r="D8" s="1781"/>
      <c r="E8" s="1781"/>
      <c r="F8" s="1781"/>
      <c r="G8" s="1782"/>
      <c r="H8" s="1783" t="s">
        <v>73</v>
      </c>
      <c r="I8" s="1780" t="s">
        <v>74</v>
      </c>
      <c r="J8" s="1781"/>
      <c r="K8" s="1781"/>
      <c r="L8" s="1782"/>
      <c r="M8" s="1780" t="s">
        <v>575</v>
      </c>
      <c r="N8" s="1782"/>
      <c r="O8" s="1771" t="s">
        <v>853</v>
      </c>
      <c r="P8" s="1772"/>
    </row>
    <row r="9" spans="1:16" ht="44.25" customHeight="1">
      <c r="A9" s="1392"/>
      <c r="B9" s="1392"/>
      <c r="C9" s="940" t="s">
        <v>5</v>
      </c>
      <c r="D9" s="940" t="s">
        <v>6</v>
      </c>
      <c r="E9" s="940" t="s">
        <v>303</v>
      </c>
      <c r="F9" s="946" t="s">
        <v>88</v>
      </c>
      <c r="G9" s="946" t="s">
        <v>189</v>
      </c>
      <c r="H9" s="1784"/>
      <c r="I9" s="940" t="s">
        <v>854</v>
      </c>
      <c r="J9" s="940" t="s">
        <v>855</v>
      </c>
      <c r="K9" s="940" t="s">
        <v>856</v>
      </c>
      <c r="L9" s="940" t="s">
        <v>857</v>
      </c>
      <c r="M9" s="940" t="s">
        <v>13</v>
      </c>
      <c r="N9" s="940" t="s">
        <v>576</v>
      </c>
      <c r="O9" s="1113" t="s">
        <v>858</v>
      </c>
      <c r="P9" s="1106" t="s">
        <v>859</v>
      </c>
    </row>
    <row r="10" spans="1:17" s="418" customFormat="1" ht="12.75">
      <c r="A10" s="416">
        <v>1</v>
      </c>
      <c r="B10" s="416">
        <v>2</v>
      </c>
      <c r="C10" s="416">
        <v>3</v>
      </c>
      <c r="D10" s="416">
        <v>4</v>
      </c>
      <c r="E10" s="416">
        <v>5</v>
      </c>
      <c r="F10" s="416">
        <v>6</v>
      </c>
      <c r="G10" s="416">
        <v>7</v>
      </c>
      <c r="H10" s="416">
        <v>8</v>
      </c>
      <c r="I10" s="416">
        <v>9</v>
      </c>
      <c r="J10" s="416">
        <v>10</v>
      </c>
      <c r="K10" s="416">
        <v>11</v>
      </c>
      <c r="L10" s="416">
        <v>12</v>
      </c>
      <c r="M10" s="416">
        <v>13</v>
      </c>
      <c r="N10" s="416">
        <v>14</v>
      </c>
      <c r="O10" s="74">
        <v>15</v>
      </c>
      <c r="P10" s="74">
        <v>16</v>
      </c>
      <c r="Q10" s="417"/>
    </row>
    <row r="11" spans="1:17" ht="31.5" customHeight="1">
      <c r="A11" s="419">
        <v>1</v>
      </c>
      <c r="B11" s="420" t="s">
        <v>766</v>
      </c>
      <c r="C11" s="421">
        <v>106587</v>
      </c>
      <c r="D11" s="421">
        <v>735</v>
      </c>
      <c r="E11" s="421">
        <v>0</v>
      </c>
      <c r="F11" s="421">
        <v>0</v>
      </c>
      <c r="G11" s="421">
        <v>107322</v>
      </c>
      <c r="H11" s="422">
        <v>220</v>
      </c>
      <c r="I11" s="423">
        <v>2361.0840000000003</v>
      </c>
      <c r="J11" s="423">
        <v>2361.0840000000003</v>
      </c>
      <c r="K11" s="424">
        <v>0</v>
      </c>
      <c r="L11" s="424">
        <v>0</v>
      </c>
      <c r="M11" s="424">
        <v>472.21680000000003</v>
      </c>
      <c r="N11" s="1773" t="s">
        <v>860</v>
      </c>
      <c r="O11" s="425">
        <v>1500</v>
      </c>
      <c r="P11" s="426">
        <f>(I11+M11)*1500/100000</f>
        <v>42.49951200000001</v>
      </c>
      <c r="Q11" s="427"/>
    </row>
    <row r="12" spans="1:16" ht="31.5" customHeight="1">
      <c r="A12" s="419">
        <v>2</v>
      </c>
      <c r="B12" s="420" t="s">
        <v>767</v>
      </c>
      <c r="C12" s="421">
        <v>84879</v>
      </c>
      <c r="D12" s="421">
        <v>2834</v>
      </c>
      <c r="E12" s="421">
        <v>0</v>
      </c>
      <c r="F12" s="421">
        <v>0</v>
      </c>
      <c r="G12" s="421">
        <v>87713</v>
      </c>
      <c r="H12" s="422">
        <v>220</v>
      </c>
      <c r="I12" s="423">
        <v>1929.6860000000001</v>
      </c>
      <c r="J12" s="423">
        <v>1929.6860000000001</v>
      </c>
      <c r="K12" s="424">
        <v>0</v>
      </c>
      <c r="L12" s="424">
        <v>0</v>
      </c>
      <c r="M12" s="424">
        <v>385.9372</v>
      </c>
      <c r="N12" s="1774"/>
      <c r="O12" s="425">
        <v>1500</v>
      </c>
      <c r="P12" s="426">
        <f aca="true" t="shared" si="0" ref="P12:P23">(I12+M12)*1500/100000</f>
        <v>34.734348</v>
      </c>
    </row>
    <row r="13" spans="1:16" ht="31.5" customHeight="1">
      <c r="A13" s="419">
        <v>3</v>
      </c>
      <c r="B13" s="420" t="s">
        <v>768</v>
      </c>
      <c r="C13" s="421">
        <v>127361</v>
      </c>
      <c r="D13" s="421">
        <v>5596</v>
      </c>
      <c r="E13" s="421">
        <v>0</v>
      </c>
      <c r="F13" s="421">
        <v>919</v>
      </c>
      <c r="G13" s="421">
        <v>133876</v>
      </c>
      <c r="H13" s="422">
        <v>220</v>
      </c>
      <c r="I13" s="423">
        <v>2945.272</v>
      </c>
      <c r="J13" s="423">
        <v>2945.272</v>
      </c>
      <c r="K13" s="424">
        <v>0</v>
      </c>
      <c r="L13" s="424">
        <v>0</v>
      </c>
      <c r="M13" s="424">
        <v>589.0544000000001</v>
      </c>
      <c r="N13" s="1774"/>
      <c r="O13" s="425">
        <v>1500</v>
      </c>
      <c r="P13" s="426">
        <f t="shared" si="0"/>
        <v>53.01489599999999</v>
      </c>
    </row>
    <row r="14" spans="1:16" ht="31.5" customHeight="1">
      <c r="A14" s="419">
        <v>4</v>
      </c>
      <c r="B14" s="420" t="s">
        <v>769</v>
      </c>
      <c r="C14" s="421">
        <v>171722</v>
      </c>
      <c r="D14" s="421">
        <v>6712</v>
      </c>
      <c r="E14" s="421">
        <v>0</v>
      </c>
      <c r="F14" s="421">
        <v>0</v>
      </c>
      <c r="G14" s="421">
        <v>178434</v>
      </c>
      <c r="H14" s="422">
        <v>220</v>
      </c>
      <c r="I14" s="423">
        <v>3925.5480000000002</v>
      </c>
      <c r="J14" s="423">
        <v>3925.5480000000002</v>
      </c>
      <c r="K14" s="424">
        <v>0</v>
      </c>
      <c r="L14" s="424">
        <v>0</v>
      </c>
      <c r="M14" s="424">
        <v>785.1096000000001</v>
      </c>
      <c r="N14" s="1774"/>
      <c r="O14" s="425">
        <v>1500</v>
      </c>
      <c r="P14" s="426">
        <f t="shared" si="0"/>
        <v>70.659864</v>
      </c>
    </row>
    <row r="15" spans="1:16" ht="31.5" customHeight="1">
      <c r="A15" s="419">
        <v>5</v>
      </c>
      <c r="B15" s="420" t="s">
        <v>770</v>
      </c>
      <c r="C15" s="421">
        <v>98139</v>
      </c>
      <c r="D15" s="421">
        <v>10284</v>
      </c>
      <c r="E15" s="421">
        <v>0</v>
      </c>
      <c r="F15" s="421">
        <v>700</v>
      </c>
      <c r="G15" s="421">
        <v>109123</v>
      </c>
      <c r="H15" s="422">
        <v>220</v>
      </c>
      <c r="I15" s="423">
        <v>2400.706</v>
      </c>
      <c r="J15" s="423">
        <v>2400.706</v>
      </c>
      <c r="K15" s="424">
        <v>0</v>
      </c>
      <c r="L15" s="424">
        <v>0</v>
      </c>
      <c r="M15" s="424">
        <v>480.1412</v>
      </c>
      <c r="N15" s="1774"/>
      <c r="O15" s="425">
        <v>1500</v>
      </c>
      <c r="P15" s="426">
        <f t="shared" si="0"/>
        <v>43.212708</v>
      </c>
    </row>
    <row r="16" spans="1:16" ht="31.5" customHeight="1">
      <c r="A16" s="419">
        <v>6</v>
      </c>
      <c r="B16" s="420" t="s">
        <v>771</v>
      </c>
      <c r="C16" s="421">
        <v>101652</v>
      </c>
      <c r="D16" s="421">
        <v>15099</v>
      </c>
      <c r="E16" s="421">
        <v>0</v>
      </c>
      <c r="F16" s="421">
        <v>908</v>
      </c>
      <c r="G16" s="421">
        <v>117659</v>
      </c>
      <c r="H16" s="422">
        <v>220</v>
      </c>
      <c r="I16" s="423">
        <v>2588.498</v>
      </c>
      <c r="J16" s="423">
        <v>2588.498</v>
      </c>
      <c r="K16" s="424">
        <v>0</v>
      </c>
      <c r="L16" s="424">
        <v>0</v>
      </c>
      <c r="M16" s="424">
        <v>517.6996</v>
      </c>
      <c r="N16" s="1774"/>
      <c r="O16" s="425">
        <v>1500</v>
      </c>
      <c r="P16" s="426">
        <f t="shared" si="0"/>
        <v>46.592964</v>
      </c>
    </row>
    <row r="17" spans="1:16" ht="31.5" customHeight="1">
      <c r="A17" s="419">
        <v>7</v>
      </c>
      <c r="B17" s="420" t="s">
        <v>772</v>
      </c>
      <c r="C17" s="421">
        <v>146857</v>
      </c>
      <c r="D17" s="421">
        <v>13176</v>
      </c>
      <c r="E17" s="421">
        <v>0</v>
      </c>
      <c r="F17" s="421">
        <v>1597</v>
      </c>
      <c r="G17" s="421">
        <v>161630</v>
      </c>
      <c r="H17" s="422">
        <v>220</v>
      </c>
      <c r="I17" s="423">
        <v>3555.86</v>
      </c>
      <c r="J17" s="423">
        <v>3555.86</v>
      </c>
      <c r="K17" s="424">
        <v>0</v>
      </c>
      <c r="L17" s="424">
        <v>0</v>
      </c>
      <c r="M17" s="424">
        <v>711.172</v>
      </c>
      <c r="N17" s="1774"/>
      <c r="O17" s="425">
        <v>1500</v>
      </c>
      <c r="P17" s="426">
        <f t="shared" si="0"/>
        <v>64.00548</v>
      </c>
    </row>
    <row r="18" spans="1:16" ht="31.5" customHeight="1">
      <c r="A18" s="419">
        <v>8</v>
      </c>
      <c r="B18" s="420" t="s">
        <v>773</v>
      </c>
      <c r="C18" s="421">
        <v>136871</v>
      </c>
      <c r="D18" s="421">
        <v>11343</v>
      </c>
      <c r="E18" s="421">
        <v>0</v>
      </c>
      <c r="F18" s="421">
        <v>257</v>
      </c>
      <c r="G18" s="421">
        <v>148471</v>
      </c>
      <c r="H18" s="422">
        <v>220</v>
      </c>
      <c r="I18" s="423">
        <v>3266.362</v>
      </c>
      <c r="J18" s="423">
        <v>3266.362</v>
      </c>
      <c r="K18" s="424">
        <v>0</v>
      </c>
      <c r="L18" s="424">
        <v>0</v>
      </c>
      <c r="M18" s="424">
        <v>653.2724000000001</v>
      </c>
      <c r="N18" s="1774"/>
      <c r="O18" s="425">
        <v>1500</v>
      </c>
      <c r="P18" s="426">
        <f t="shared" si="0"/>
        <v>58.794515999999994</v>
      </c>
    </row>
    <row r="19" spans="1:16" ht="31.5" customHeight="1">
      <c r="A19" s="419">
        <v>9</v>
      </c>
      <c r="B19" s="420" t="s">
        <v>774</v>
      </c>
      <c r="C19" s="421">
        <v>109667</v>
      </c>
      <c r="D19" s="421">
        <v>4339</v>
      </c>
      <c r="E19" s="421">
        <v>0</v>
      </c>
      <c r="F19" s="421">
        <v>875</v>
      </c>
      <c r="G19" s="421">
        <v>114881</v>
      </c>
      <c r="H19" s="422">
        <v>220</v>
      </c>
      <c r="I19" s="423">
        <v>2527.382</v>
      </c>
      <c r="J19" s="423">
        <v>2527.382</v>
      </c>
      <c r="K19" s="424">
        <v>0</v>
      </c>
      <c r="L19" s="424">
        <v>0</v>
      </c>
      <c r="M19" s="424">
        <v>505.47640000000007</v>
      </c>
      <c r="N19" s="1774"/>
      <c r="O19" s="425">
        <v>1500</v>
      </c>
      <c r="P19" s="426">
        <f t="shared" si="0"/>
        <v>45.492876</v>
      </c>
    </row>
    <row r="20" spans="1:19" ht="31.5" customHeight="1">
      <c r="A20" s="419">
        <v>10</v>
      </c>
      <c r="B20" s="420" t="s">
        <v>775</v>
      </c>
      <c r="C20" s="421">
        <v>159326</v>
      </c>
      <c r="D20" s="421">
        <v>1568</v>
      </c>
      <c r="E20" s="421">
        <v>0</v>
      </c>
      <c r="F20" s="421">
        <v>0</v>
      </c>
      <c r="G20" s="421">
        <v>160894</v>
      </c>
      <c r="H20" s="422">
        <v>220</v>
      </c>
      <c r="I20" s="423">
        <v>3539.668</v>
      </c>
      <c r="J20" s="423">
        <v>3539.668</v>
      </c>
      <c r="K20" s="424">
        <v>0</v>
      </c>
      <c r="L20" s="424">
        <v>0</v>
      </c>
      <c r="M20" s="424">
        <v>707.9336000000001</v>
      </c>
      <c r="N20" s="1774"/>
      <c r="O20" s="425">
        <v>1500</v>
      </c>
      <c r="P20" s="426">
        <f t="shared" si="0"/>
        <v>63.714024</v>
      </c>
      <c r="S20" s="411" t="s">
        <v>341</v>
      </c>
    </row>
    <row r="21" spans="1:16" ht="31.5" customHeight="1">
      <c r="A21" s="419">
        <v>11</v>
      </c>
      <c r="B21" s="420" t="s">
        <v>776</v>
      </c>
      <c r="C21" s="421">
        <v>104016</v>
      </c>
      <c r="D21" s="421">
        <v>7424</v>
      </c>
      <c r="E21" s="421">
        <v>0</v>
      </c>
      <c r="F21" s="421">
        <v>1042</v>
      </c>
      <c r="G21" s="421">
        <v>112482</v>
      </c>
      <c r="H21" s="422">
        <v>220</v>
      </c>
      <c r="I21" s="423">
        <v>2474.6040000000003</v>
      </c>
      <c r="J21" s="423">
        <v>2474.6040000000003</v>
      </c>
      <c r="K21" s="424">
        <v>0</v>
      </c>
      <c r="L21" s="424">
        <v>0</v>
      </c>
      <c r="M21" s="424">
        <v>494.92080000000004</v>
      </c>
      <c r="N21" s="1774"/>
      <c r="O21" s="425">
        <v>1500</v>
      </c>
      <c r="P21" s="426">
        <f t="shared" si="0"/>
        <v>44.542872</v>
      </c>
    </row>
    <row r="22" spans="1:16" ht="31.5" customHeight="1">
      <c r="A22" s="419">
        <v>12</v>
      </c>
      <c r="B22" s="420" t="s">
        <v>777</v>
      </c>
      <c r="C22" s="421">
        <v>165192</v>
      </c>
      <c r="D22" s="421">
        <v>2247</v>
      </c>
      <c r="E22" s="421">
        <v>0</v>
      </c>
      <c r="F22" s="421">
        <v>1332</v>
      </c>
      <c r="G22" s="421">
        <v>168771</v>
      </c>
      <c r="H22" s="422">
        <v>220</v>
      </c>
      <c r="I22" s="423">
        <v>3712.962</v>
      </c>
      <c r="J22" s="423">
        <v>3712.962</v>
      </c>
      <c r="K22" s="424">
        <v>0</v>
      </c>
      <c r="L22" s="424">
        <v>0</v>
      </c>
      <c r="M22" s="424">
        <v>742.5924000000001</v>
      </c>
      <c r="N22" s="1774"/>
      <c r="O22" s="425">
        <v>1500</v>
      </c>
      <c r="P22" s="426">
        <f t="shared" si="0"/>
        <v>66.833316</v>
      </c>
    </row>
    <row r="23" spans="1:16" ht="31.5" customHeight="1">
      <c r="A23" s="419">
        <v>13</v>
      </c>
      <c r="B23" s="420" t="s">
        <v>778</v>
      </c>
      <c r="C23" s="421">
        <v>199411</v>
      </c>
      <c r="D23" s="421">
        <v>9511</v>
      </c>
      <c r="E23" s="421">
        <v>0</v>
      </c>
      <c r="F23" s="421">
        <v>3637</v>
      </c>
      <c r="G23" s="421">
        <v>212559</v>
      </c>
      <c r="H23" s="422">
        <v>220</v>
      </c>
      <c r="I23" s="423">
        <v>4676.298</v>
      </c>
      <c r="J23" s="423">
        <v>4676.298</v>
      </c>
      <c r="K23" s="424">
        <v>0</v>
      </c>
      <c r="L23" s="424">
        <v>0</v>
      </c>
      <c r="M23" s="424">
        <v>935.2596000000001</v>
      </c>
      <c r="N23" s="1775"/>
      <c r="O23" s="425">
        <v>1500</v>
      </c>
      <c r="P23" s="426">
        <f t="shared" si="0"/>
        <v>84.173364</v>
      </c>
    </row>
    <row r="24" spans="1:17" s="428" customFormat="1" ht="31.5" customHeight="1">
      <c r="A24" s="1776" t="s">
        <v>779</v>
      </c>
      <c r="B24" s="1777"/>
      <c r="C24" s="1062">
        <f>SUM(C11:C23)</f>
        <v>1711680</v>
      </c>
      <c r="D24" s="1062">
        <f>SUM(D11:D23)</f>
        <v>90868</v>
      </c>
      <c r="E24" s="1062">
        <f>SUM(E11:E23)</f>
        <v>0</v>
      </c>
      <c r="F24" s="1062">
        <f>SUM(F11:F23)</f>
        <v>11267</v>
      </c>
      <c r="G24" s="1062">
        <f>SUM(G11:G23)</f>
        <v>1813815</v>
      </c>
      <c r="H24" s="996" t="s">
        <v>7</v>
      </c>
      <c r="I24" s="1107">
        <f>SUM(I11:I23)</f>
        <v>39903.93000000001</v>
      </c>
      <c r="J24" s="1107">
        <f>SUM(J11:J23)</f>
        <v>39903.93000000001</v>
      </c>
      <c r="K24" s="1108">
        <f>SUM(K11:K23)</f>
        <v>0</v>
      </c>
      <c r="L24" s="1108">
        <f>SUM(L11:L23)</f>
        <v>0</v>
      </c>
      <c r="M24" s="1108">
        <f>SUM(M11:M23)</f>
        <v>7980.786000000002</v>
      </c>
      <c r="N24" s="1109" t="s">
        <v>7</v>
      </c>
      <c r="O24" s="1110">
        <v>1500</v>
      </c>
      <c r="P24" s="1108">
        <f>SUM(P11:P23)</f>
        <v>718.27074</v>
      </c>
      <c r="Q24" s="59"/>
    </row>
    <row r="25" spans="1:13" ht="15">
      <c r="A25" s="429"/>
      <c r="B25" s="429"/>
      <c r="C25" s="429"/>
      <c r="D25" s="919"/>
      <c r="E25" s="429"/>
      <c r="F25" s="429"/>
      <c r="G25" s="430"/>
      <c r="H25" s="429"/>
      <c r="I25" s="407"/>
      <c r="J25" s="407"/>
      <c r="K25" s="407"/>
      <c r="L25" s="407"/>
      <c r="M25" s="407"/>
    </row>
    <row r="26" spans="1:13" ht="15">
      <c r="A26" s="59"/>
      <c r="B26" s="59"/>
      <c r="C26" s="920"/>
      <c r="D26" s="920"/>
      <c r="G26" s="914"/>
      <c r="I26" s="695"/>
      <c r="J26" s="407"/>
      <c r="K26" s="407"/>
      <c r="L26" s="407"/>
      <c r="M26" s="407"/>
    </row>
    <row r="27" spans="1:16" s="407" customFormat="1" ht="63" customHeight="1">
      <c r="A27" s="1778" t="s">
        <v>861</v>
      </c>
      <c r="B27" s="1778"/>
      <c r="C27" s="431"/>
      <c r="D27" s="432"/>
      <c r="E27" s="432"/>
      <c r="F27" s="915"/>
      <c r="G27" s="915"/>
      <c r="M27" s="1779" t="s">
        <v>862</v>
      </c>
      <c r="N27" s="1779"/>
      <c r="O27" s="1779"/>
      <c r="P27" s="1779"/>
    </row>
  </sheetData>
  <sheetProtection/>
  <mergeCells count="17">
    <mergeCell ref="M8:N8"/>
    <mergeCell ref="L7:N7"/>
    <mergeCell ref="G1:I1"/>
    <mergeCell ref="A2:N2"/>
    <mergeCell ref="A3:N3"/>
    <mergeCell ref="A4:N5"/>
    <mergeCell ref="A6:N6"/>
    <mergeCell ref="O8:P8"/>
    <mergeCell ref="N11:N23"/>
    <mergeCell ref="A24:B24"/>
    <mergeCell ref="A27:B27"/>
    <mergeCell ref="M27:P27"/>
    <mergeCell ref="A8:A9"/>
    <mergeCell ref="B8:B9"/>
    <mergeCell ref="C8:G8"/>
    <mergeCell ref="H8:H9"/>
    <mergeCell ref="I8:L8"/>
  </mergeCells>
  <printOptions horizontalCentered="1"/>
  <pageMargins left="0.7" right="0.2" top="0.2" bottom="0.18" header="0.2" footer="0.2"/>
  <pageSetup horizontalDpi="600" verticalDpi="600" orientation="landscape" paperSize="9" scale="80" r:id="rId1"/>
  <headerFooter>
    <oddFooter>&amp;C58</oddFooter>
  </headerFooter>
</worksheet>
</file>

<file path=xl/worksheets/sheet59.xml><?xml version="1.0" encoding="utf-8"?>
<worksheet xmlns="http://schemas.openxmlformats.org/spreadsheetml/2006/main" xmlns:r="http://schemas.openxmlformats.org/officeDocument/2006/relationships">
  <sheetPr>
    <tabColor rgb="FFFFFF00"/>
  </sheetPr>
  <dimension ref="A1:S27"/>
  <sheetViews>
    <sheetView view="pageBreakPreview" zoomScale="85" zoomScaleSheetLayoutView="85" zoomScalePageLayoutView="0" workbookViewId="0" topLeftCell="A13">
      <selection activeCell="A4" sqref="A4:N5"/>
    </sheetView>
  </sheetViews>
  <sheetFormatPr defaultColWidth="9.140625" defaultRowHeight="12.75"/>
  <cols>
    <col min="1" max="1" width="5.57421875" style="407" customWidth="1"/>
    <col min="2" max="2" width="14.7109375" style="407" customWidth="1"/>
    <col min="3" max="3" width="10.8515625" style="407" customWidth="1"/>
    <col min="4" max="4" width="8.421875" style="407" customWidth="1"/>
    <col min="5" max="5" width="8.8515625" style="407" customWidth="1"/>
    <col min="6" max="8" width="9.8515625" style="407" customWidth="1"/>
    <col min="9" max="9" width="14.57421875" style="411" customWidth="1"/>
    <col min="10" max="10" width="13.8515625" style="411" customWidth="1"/>
    <col min="11" max="11" width="8.00390625" style="411" customWidth="1"/>
    <col min="12" max="12" width="8.140625" style="411" customWidth="1"/>
    <col min="13" max="13" width="10.57421875" style="411" customWidth="1"/>
    <col min="14" max="14" width="8.140625" style="411" customWidth="1"/>
    <col min="15" max="15" width="12.00390625" style="407" customWidth="1"/>
    <col min="16" max="16" width="11.421875" style="407" customWidth="1"/>
    <col min="17" max="17" width="9.140625" style="407" customWidth="1"/>
    <col min="18" max="18" width="9.140625" style="411" customWidth="1"/>
    <col min="19" max="19" width="13.8515625" style="411" customWidth="1"/>
    <col min="20" max="16384" width="9.140625" style="411" customWidth="1"/>
  </cols>
  <sheetData>
    <row r="1" spans="7:16" ht="15">
      <c r="G1" s="1284"/>
      <c r="H1" s="1284"/>
      <c r="I1" s="1284"/>
      <c r="J1" s="407"/>
      <c r="K1" s="407"/>
      <c r="L1" s="407"/>
      <c r="M1" s="407"/>
      <c r="N1" s="407"/>
      <c r="O1" s="1794" t="s">
        <v>863</v>
      </c>
      <c r="P1" s="1794"/>
    </row>
    <row r="2" spans="1:14" ht="15.75">
      <c r="A2" s="1403" t="s">
        <v>0</v>
      </c>
      <c r="B2" s="1403"/>
      <c r="C2" s="1403"/>
      <c r="D2" s="1403"/>
      <c r="E2" s="1403"/>
      <c r="F2" s="1403"/>
      <c r="G2" s="1403"/>
      <c r="H2" s="1403"/>
      <c r="I2" s="1403"/>
      <c r="J2" s="1403"/>
      <c r="K2" s="1403"/>
      <c r="L2" s="1403"/>
      <c r="M2" s="1403"/>
      <c r="N2" s="1403"/>
    </row>
    <row r="3" spans="1:14" ht="18">
      <c r="A3" s="1786" t="s">
        <v>636</v>
      </c>
      <c r="B3" s="1786"/>
      <c r="C3" s="1786"/>
      <c r="D3" s="1786"/>
      <c r="E3" s="1786"/>
      <c r="F3" s="1786"/>
      <c r="G3" s="1786"/>
      <c r="H3" s="1786"/>
      <c r="I3" s="1786"/>
      <c r="J3" s="1786"/>
      <c r="K3" s="1786"/>
      <c r="L3" s="1786"/>
      <c r="M3" s="1786"/>
      <c r="N3" s="1786"/>
    </row>
    <row r="4" spans="1:14" ht="12.75" customHeight="1">
      <c r="A4" s="1787" t="s">
        <v>644</v>
      </c>
      <c r="B4" s="1787"/>
      <c r="C4" s="1787"/>
      <c r="D4" s="1787"/>
      <c r="E4" s="1787"/>
      <c r="F4" s="1787"/>
      <c r="G4" s="1787"/>
      <c r="H4" s="1787"/>
      <c r="I4" s="1787"/>
      <c r="J4" s="1787"/>
      <c r="K4" s="1787"/>
      <c r="L4" s="1787"/>
      <c r="M4" s="1787"/>
      <c r="N4" s="1787"/>
    </row>
    <row r="5" spans="1:17" s="413" customFormat="1" ht="7.5" customHeight="1">
      <c r="A5" s="1787"/>
      <c r="B5" s="1787"/>
      <c r="C5" s="1787"/>
      <c r="D5" s="1787"/>
      <c r="E5" s="1787"/>
      <c r="F5" s="1787"/>
      <c r="G5" s="1787"/>
      <c r="H5" s="1787"/>
      <c r="I5" s="1787"/>
      <c r="J5" s="1787"/>
      <c r="K5" s="1787"/>
      <c r="L5" s="1787"/>
      <c r="M5" s="1787"/>
      <c r="N5" s="1787"/>
      <c r="O5" s="412"/>
      <c r="P5" s="412"/>
      <c r="Q5" s="412"/>
    </row>
    <row r="6" spans="1:14" ht="12.75">
      <c r="A6" s="1793"/>
      <c r="B6" s="1793"/>
      <c r="C6" s="1793"/>
      <c r="D6" s="1793"/>
      <c r="E6" s="1793"/>
      <c r="F6" s="1793"/>
      <c r="G6" s="1793"/>
      <c r="H6" s="1793"/>
      <c r="I6" s="1793"/>
      <c r="J6" s="1793"/>
      <c r="K6" s="1793"/>
      <c r="L6" s="1793"/>
      <c r="M6" s="1793"/>
      <c r="N6" s="1793"/>
    </row>
    <row r="7" spans="1:14" ht="12.75">
      <c r="A7" s="414" t="s">
        <v>754</v>
      </c>
      <c r="B7" s="414"/>
      <c r="H7" s="415"/>
      <c r="I7" s="407"/>
      <c r="J7" s="407"/>
      <c r="K7" s="407"/>
      <c r="L7" s="1785"/>
      <c r="M7" s="1785"/>
      <c r="N7" s="1785"/>
    </row>
    <row r="8" spans="1:16" ht="30.75" customHeight="1">
      <c r="A8" s="1392" t="s">
        <v>2</v>
      </c>
      <c r="B8" s="1392" t="s">
        <v>3</v>
      </c>
      <c r="C8" s="1780" t="s">
        <v>418</v>
      </c>
      <c r="D8" s="1781"/>
      <c r="E8" s="1781"/>
      <c r="F8" s="1781"/>
      <c r="G8" s="1782"/>
      <c r="H8" s="1783" t="s">
        <v>73</v>
      </c>
      <c r="I8" s="1780" t="s">
        <v>74</v>
      </c>
      <c r="J8" s="1781"/>
      <c r="K8" s="1781"/>
      <c r="L8" s="1782"/>
      <c r="M8" s="1780" t="s">
        <v>575</v>
      </c>
      <c r="N8" s="1781"/>
      <c r="O8" s="1771" t="s">
        <v>853</v>
      </c>
      <c r="P8" s="1772"/>
    </row>
    <row r="9" spans="1:16" ht="44.25" customHeight="1">
      <c r="A9" s="1392"/>
      <c r="B9" s="1392"/>
      <c r="C9" s="940" t="s">
        <v>5</v>
      </c>
      <c r="D9" s="940" t="s">
        <v>6</v>
      </c>
      <c r="E9" s="940" t="s">
        <v>303</v>
      </c>
      <c r="F9" s="946" t="s">
        <v>88</v>
      </c>
      <c r="G9" s="946" t="s">
        <v>189</v>
      </c>
      <c r="H9" s="1784"/>
      <c r="I9" s="940" t="s">
        <v>854</v>
      </c>
      <c r="J9" s="940" t="s">
        <v>855</v>
      </c>
      <c r="K9" s="940" t="s">
        <v>856</v>
      </c>
      <c r="L9" s="940" t="s">
        <v>857</v>
      </c>
      <c r="M9" s="940" t="s">
        <v>13</v>
      </c>
      <c r="N9" s="940" t="s">
        <v>576</v>
      </c>
      <c r="O9" s="1113" t="s">
        <v>864</v>
      </c>
      <c r="P9" s="1113" t="s">
        <v>859</v>
      </c>
    </row>
    <row r="10" spans="1:17" s="428" customFormat="1" ht="12.75">
      <c r="A10" s="159">
        <v>1</v>
      </c>
      <c r="B10" s="159">
        <v>2</v>
      </c>
      <c r="C10" s="159">
        <v>3</v>
      </c>
      <c r="D10" s="159">
        <v>4</v>
      </c>
      <c r="E10" s="159">
        <v>5</v>
      </c>
      <c r="F10" s="159">
        <v>6</v>
      </c>
      <c r="G10" s="159">
        <v>7</v>
      </c>
      <c r="H10" s="159">
        <v>8</v>
      </c>
      <c r="I10" s="159">
        <v>9</v>
      </c>
      <c r="J10" s="159">
        <v>10</v>
      </c>
      <c r="K10" s="159">
        <v>11</v>
      </c>
      <c r="L10" s="159">
        <v>12</v>
      </c>
      <c r="M10" s="159">
        <v>13</v>
      </c>
      <c r="N10" s="159">
        <v>14</v>
      </c>
      <c r="O10" s="77">
        <v>15</v>
      </c>
      <c r="P10" s="77">
        <v>16</v>
      </c>
      <c r="Q10" s="59"/>
    </row>
    <row r="11" spans="1:19" ht="31.5" customHeight="1">
      <c r="A11" s="419">
        <v>1</v>
      </c>
      <c r="B11" s="420" t="s">
        <v>766</v>
      </c>
      <c r="C11" s="434">
        <v>66150</v>
      </c>
      <c r="D11" s="434">
        <v>437</v>
      </c>
      <c r="E11" s="434">
        <v>0</v>
      </c>
      <c r="F11" s="434">
        <v>0</v>
      </c>
      <c r="G11" s="434">
        <v>66587</v>
      </c>
      <c r="H11" s="161">
        <v>220</v>
      </c>
      <c r="I11" s="435">
        <v>2197.3709999999996</v>
      </c>
      <c r="J11" s="435">
        <v>2197.3709999999996</v>
      </c>
      <c r="K11" s="436">
        <v>0</v>
      </c>
      <c r="L11" s="436">
        <v>0</v>
      </c>
      <c r="M11" s="436">
        <v>439.4742</v>
      </c>
      <c r="N11" s="1789" t="s">
        <v>860</v>
      </c>
      <c r="O11" s="425">
        <v>1500</v>
      </c>
      <c r="P11" s="426">
        <f>(I11+M11)*1500/100000</f>
        <v>39.552678</v>
      </c>
      <c r="R11" s="1179"/>
      <c r="S11" s="1179"/>
    </row>
    <row r="12" spans="1:19" ht="31.5" customHeight="1">
      <c r="A12" s="419">
        <v>2</v>
      </c>
      <c r="B12" s="420" t="s">
        <v>767</v>
      </c>
      <c r="C12" s="434">
        <v>51518</v>
      </c>
      <c r="D12" s="434">
        <v>1576</v>
      </c>
      <c r="E12" s="434">
        <v>0</v>
      </c>
      <c r="F12" s="434">
        <v>0</v>
      </c>
      <c r="G12" s="434">
        <v>53094</v>
      </c>
      <c r="H12" s="161">
        <v>220</v>
      </c>
      <c r="I12" s="435">
        <v>1752.1019999999999</v>
      </c>
      <c r="J12" s="435">
        <v>1752.1019999999999</v>
      </c>
      <c r="K12" s="436">
        <v>0</v>
      </c>
      <c r="L12" s="436">
        <v>0</v>
      </c>
      <c r="M12" s="436">
        <v>350.42040000000003</v>
      </c>
      <c r="N12" s="1790"/>
      <c r="O12" s="425">
        <v>1500</v>
      </c>
      <c r="P12" s="426">
        <f aca="true" t="shared" si="0" ref="P12:P23">(I12+M12)*1500/100000</f>
        <v>31.537835999999995</v>
      </c>
      <c r="R12" s="1179"/>
      <c r="S12" s="1179"/>
    </row>
    <row r="13" spans="1:19" ht="31.5" customHeight="1">
      <c r="A13" s="419">
        <v>3</v>
      </c>
      <c r="B13" s="420" t="s">
        <v>768</v>
      </c>
      <c r="C13" s="434">
        <v>69352</v>
      </c>
      <c r="D13" s="434">
        <v>4859</v>
      </c>
      <c r="E13" s="434">
        <v>0</v>
      </c>
      <c r="F13" s="434">
        <v>267</v>
      </c>
      <c r="G13" s="434">
        <v>74478</v>
      </c>
      <c r="H13" s="161">
        <v>220</v>
      </c>
      <c r="I13" s="435">
        <v>2457.774</v>
      </c>
      <c r="J13" s="435">
        <v>2457.774</v>
      </c>
      <c r="K13" s="436">
        <v>0</v>
      </c>
      <c r="L13" s="436">
        <v>0</v>
      </c>
      <c r="M13" s="436">
        <v>491.5548</v>
      </c>
      <c r="N13" s="1790"/>
      <c r="O13" s="425">
        <v>1500</v>
      </c>
      <c r="P13" s="426">
        <f t="shared" si="0"/>
        <v>44.239931999999996</v>
      </c>
      <c r="R13" s="1179"/>
      <c r="S13" s="1179"/>
    </row>
    <row r="14" spans="1:19" ht="31.5" customHeight="1">
      <c r="A14" s="419">
        <v>4</v>
      </c>
      <c r="B14" s="420" t="s">
        <v>769</v>
      </c>
      <c r="C14" s="434">
        <v>118419</v>
      </c>
      <c r="D14" s="434">
        <v>6206</v>
      </c>
      <c r="E14" s="434">
        <v>0</v>
      </c>
      <c r="F14" s="434">
        <v>0</v>
      </c>
      <c r="G14" s="434">
        <v>124625</v>
      </c>
      <c r="H14" s="161">
        <v>220</v>
      </c>
      <c r="I14" s="435">
        <v>4112.625</v>
      </c>
      <c r="J14" s="435">
        <v>4112.625</v>
      </c>
      <c r="K14" s="436">
        <v>0</v>
      </c>
      <c r="L14" s="436">
        <v>0</v>
      </c>
      <c r="M14" s="436">
        <v>822.525</v>
      </c>
      <c r="N14" s="1790"/>
      <c r="O14" s="425">
        <v>1500</v>
      </c>
      <c r="P14" s="426">
        <f t="shared" si="0"/>
        <v>74.02725</v>
      </c>
      <c r="R14" s="1179"/>
      <c r="S14" s="1179"/>
    </row>
    <row r="15" spans="1:19" ht="31.5" customHeight="1">
      <c r="A15" s="419">
        <v>5</v>
      </c>
      <c r="B15" s="420" t="s">
        <v>770</v>
      </c>
      <c r="C15" s="434">
        <v>82998.07999999999</v>
      </c>
      <c r="D15" s="434">
        <v>5312.92</v>
      </c>
      <c r="E15" s="434">
        <v>0</v>
      </c>
      <c r="F15" s="434">
        <v>0</v>
      </c>
      <c r="G15" s="434">
        <v>88310.99999999999</v>
      </c>
      <c r="H15" s="161">
        <v>220</v>
      </c>
      <c r="I15" s="435">
        <v>2914.262999999999</v>
      </c>
      <c r="J15" s="435">
        <v>2914.262999999999</v>
      </c>
      <c r="K15" s="436">
        <v>0</v>
      </c>
      <c r="L15" s="436">
        <v>0</v>
      </c>
      <c r="M15" s="436">
        <v>582.8525999999999</v>
      </c>
      <c r="N15" s="1790"/>
      <c r="O15" s="425">
        <v>1500</v>
      </c>
      <c r="P15" s="426">
        <f t="shared" si="0"/>
        <v>52.45673399999998</v>
      </c>
      <c r="R15" s="1179"/>
      <c r="S15" s="1179"/>
    </row>
    <row r="16" spans="1:19" ht="31.5" customHeight="1">
      <c r="A16" s="419">
        <v>6</v>
      </c>
      <c r="B16" s="420" t="s">
        <v>771</v>
      </c>
      <c r="C16" s="434">
        <v>73477</v>
      </c>
      <c r="D16" s="434">
        <v>9629</v>
      </c>
      <c r="E16" s="434">
        <v>0</v>
      </c>
      <c r="F16" s="434">
        <v>0</v>
      </c>
      <c r="G16" s="434">
        <v>83106</v>
      </c>
      <c r="H16" s="161">
        <v>220</v>
      </c>
      <c r="I16" s="435">
        <v>2742.4979999999996</v>
      </c>
      <c r="J16" s="435">
        <v>2742.4979999999996</v>
      </c>
      <c r="K16" s="436">
        <v>0</v>
      </c>
      <c r="L16" s="436">
        <v>0</v>
      </c>
      <c r="M16" s="436">
        <v>548.4996</v>
      </c>
      <c r="N16" s="1790"/>
      <c r="O16" s="425">
        <v>1500</v>
      </c>
      <c r="P16" s="426">
        <f t="shared" si="0"/>
        <v>49.36496399999999</v>
      </c>
      <c r="R16" s="1179"/>
      <c r="S16" s="1179"/>
    </row>
    <row r="17" spans="1:19" ht="31.5" customHeight="1">
      <c r="A17" s="419">
        <v>7</v>
      </c>
      <c r="B17" s="420" t="s">
        <v>772</v>
      </c>
      <c r="C17" s="434">
        <v>103663</v>
      </c>
      <c r="D17" s="434">
        <v>20056</v>
      </c>
      <c r="E17" s="434">
        <v>0</v>
      </c>
      <c r="F17" s="434">
        <v>279</v>
      </c>
      <c r="G17" s="434">
        <v>123998</v>
      </c>
      <c r="H17" s="161">
        <v>220</v>
      </c>
      <c r="I17" s="435">
        <v>4091.9339999999997</v>
      </c>
      <c r="J17" s="435">
        <v>4091.9339999999997</v>
      </c>
      <c r="K17" s="436">
        <v>0</v>
      </c>
      <c r="L17" s="436">
        <v>0</v>
      </c>
      <c r="M17" s="436">
        <v>818.3868</v>
      </c>
      <c r="N17" s="1790"/>
      <c r="O17" s="425">
        <v>1500</v>
      </c>
      <c r="P17" s="426">
        <f t="shared" si="0"/>
        <v>73.65481199999999</v>
      </c>
      <c r="R17" s="1179"/>
      <c r="S17" s="1179"/>
    </row>
    <row r="18" spans="1:19" ht="31.5" customHeight="1">
      <c r="A18" s="419">
        <v>8</v>
      </c>
      <c r="B18" s="420" t="s">
        <v>773</v>
      </c>
      <c r="C18" s="434">
        <v>76772</v>
      </c>
      <c r="D18" s="434">
        <v>5944</v>
      </c>
      <c r="E18" s="434">
        <v>0</v>
      </c>
      <c r="F18" s="434">
        <v>94</v>
      </c>
      <c r="G18" s="434">
        <v>82810</v>
      </c>
      <c r="H18" s="161">
        <v>220</v>
      </c>
      <c r="I18" s="435">
        <v>2732.7299999999996</v>
      </c>
      <c r="J18" s="435">
        <v>2732.7299999999996</v>
      </c>
      <c r="K18" s="436">
        <v>0</v>
      </c>
      <c r="L18" s="436">
        <v>0</v>
      </c>
      <c r="M18" s="436">
        <v>546.546</v>
      </c>
      <c r="N18" s="1790"/>
      <c r="O18" s="425">
        <v>1500</v>
      </c>
      <c r="P18" s="426">
        <f t="shared" si="0"/>
        <v>49.18914</v>
      </c>
      <c r="R18" s="1179"/>
      <c r="S18" s="1179"/>
    </row>
    <row r="19" spans="1:19" ht="31.5" customHeight="1">
      <c r="A19" s="419">
        <v>9</v>
      </c>
      <c r="B19" s="420" t="s">
        <v>774</v>
      </c>
      <c r="C19" s="434">
        <v>59007</v>
      </c>
      <c r="D19" s="434">
        <v>2278</v>
      </c>
      <c r="E19" s="434">
        <v>0</v>
      </c>
      <c r="F19" s="434">
        <v>925</v>
      </c>
      <c r="G19" s="434">
        <v>62210</v>
      </c>
      <c r="H19" s="161">
        <v>220</v>
      </c>
      <c r="I19" s="435">
        <v>2052.93</v>
      </c>
      <c r="J19" s="435">
        <v>2052.93</v>
      </c>
      <c r="K19" s="436">
        <v>0</v>
      </c>
      <c r="L19" s="436">
        <v>0</v>
      </c>
      <c r="M19" s="436">
        <v>410.586</v>
      </c>
      <c r="N19" s="1790"/>
      <c r="O19" s="425">
        <v>1500</v>
      </c>
      <c r="P19" s="426">
        <f t="shared" si="0"/>
        <v>36.95274</v>
      </c>
      <c r="R19" s="1179"/>
      <c r="S19" s="1179"/>
    </row>
    <row r="20" spans="1:19" ht="31.5" customHeight="1">
      <c r="A20" s="419">
        <v>10</v>
      </c>
      <c r="B20" s="420" t="s">
        <v>775</v>
      </c>
      <c r="C20" s="434">
        <v>99765</v>
      </c>
      <c r="D20" s="434">
        <v>727</v>
      </c>
      <c r="E20" s="434">
        <v>0</v>
      </c>
      <c r="F20" s="434">
        <v>253</v>
      </c>
      <c r="G20" s="434">
        <v>100745</v>
      </c>
      <c r="H20" s="161">
        <v>220</v>
      </c>
      <c r="I20" s="435">
        <v>3324.5849999999996</v>
      </c>
      <c r="J20" s="435">
        <v>3324.5849999999996</v>
      </c>
      <c r="K20" s="436">
        <v>0</v>
      </c>
      <c r="L20" s="436">
        <v>0</v>
      </c>
      <c r="M20" s="436">
        <v>664.917</v>
      </c>
      <c r="N20" s="1790"/>
      <c r="O20" s="425">
        <v>1500</v>
      </c>
      <c r="P20" s="426">
        <f t="shared" si="0"/>
        <v>59.84252999999999</v>
      </c>
      <c r="R20" s="1179"/>
      <c r="S20" s="1179"/>
    </row>
    <row r="21" spans="1:19" ht="31.5" customHeight="1">
      <c r="A21" s="419">
        <v>11</v>
      </c>
      <c r="B21" s="420" t="s">
        <v>776</v>
      </c>
      <c r="C21" s="434">
        <v>59294</v>
      </c>
      <c r="D21" s="434">
        <v>4958</v>
      </c>
      <c r="E21" s="434">
        <v>0</v>
      </c>
      <c r="F21" s="434">
        <v>0</v>
      </c>
      <c r="G21" s="434">
        <v>64252</v>
      </c>
      <c r="H21" s="161">
        <v>220</v>
      </c>
      <c r="I21" s="435">
        <v>2120.316</v>
      </c>
      <c r="J21" s="435">
        <v>2120.316</v>
      </c>
      <c r="K21" s="436">
        <v>0</v>
      </c>
      <c r="L21" s="436">
        <v>0</v>
      </c>
      <c r="M21" s="436">
        <v>424.0632</v>
      </c>
      <c r="N21" s="1790"/>
      <c r="O21" s="425">
        <v>1500</v>
      </c>
      <c r="P21" s="426">
        <f t="shared" si="0"/>
        <v>38.165687999999996</v>
      </c>
      <c r="R21" s="1179"/>
      <c r="S21" s="1179"/>
    </row>
    <row r="22" spans="1:19" ht="31.5" customHeight="1">
      <c r="A22" s="419">
        <v>12</v>
      </c>
      <c r="B22" s="420" t="s">
        <v>777</v>
      </c>
      <c r="C22" s="434">
        <v>98319</v>
      </c>
      <c r="D22" s="434">
        <v>2168</v>
      </c>
      <c r="E22" s="434">
        <v>0</v>
      </c>
      <c r="F22" s="434">
        <v>542</v>
      </c>
      <c r="G22" s="434">
        <v>101029</v>
      </c>
      <c r="H22" s="161">
        <v>220</v>
      </c>
      <c r="I22" s="435">
        <v>3333.957</v>
      </c>
      <c r="J22" s="435">
        <v>3333.957</v>
      </c>
      <c r="K22" s="436">
        <v>0</v>
      </c>
      <c r="L22" s="436">
        <v>0</v>
      </c>
      <c r="M22" s="436">
        <v>666.7914000000001</v>
      </c>
      <c r="N22" s="1790"/>
      <c r="O22" s="425">
        <v>1500</v>
      </c>
      <c r="P22" s="426">
        <f t="shared" si="0"/>
        <v>60.01122599999999</v>
      </c>
      <c r="R22" s="1179"/>
      <c r="S22" s="1179"/>
    </row>
    <row r="23" spans="1:19" ht="31.5" customHeight="1">
      <c r="A23" s="419">
        <v>13</v>
      </c>
      <c r="B23" s="420" t="s">
        <v>778</v>
      </c>
      <c r="C23" s="434">
        <v>107383</v>
      </c>
      <c r="D23" s="434">
        <v>11520</v>
      </c>
      <c r="E23" s="434">
        <v>0</v>
      </c>
      <c r="F23" s="434">
        <v>1311</v>
      </c>
      <c r="G23" s="434">
        <v>120214</v>
      </c>
      <c r="H23" s="161">
        <v>220</v>
      </c>
      <c r="I23" s="435">
        <v>3967.0619999999994</v>
      </c>
      <c r="J23" s="435">
        <v>3967.0619999999994</v>
      </c>
      <c r="K23" s="436">
        <v>0</v>
      </c>
      <c r="L23" s="436">
        <v>0</v>
      </c>
      <c r="M23" s="436">
        <v>793.4124</v>
      </c>
      <c r="N23" s="1791"/>
      <c r="O23" s="425">
        <v>1500</v>
      </c>
      <c r="P23" s="426">
        <f t="shared" si="0"/>
        <v>71.40711599999999</v>
      </c>
      <c r="R23" s="1179"/>
      <c r="S23" s="1179"/>
    </row>
    <row r="24" spans="1:17" s="428" customFormat="1" ht="31.5" customHeight="1">
      <c r="A24" s="1776" t="s">
        <v>779</v>
      </c>
      <c r="B24" s="1777"/>
      <c r="C24" s="1034">
        <f>SUM(C11:C23)</f>
        <v>1066117.08</v>
      </c>
      <c r="D24" s="1034">
        <f>SUM(D11:D23)</f>
        <v>75670.92</v>
      </c>
      <c r="E24" s="1034">
        <f>SUM(E11:E23)</f>
        <v>0</v>
      </c>
      <c r="F24" s="1034">
        <f>SUM(F11:F23)</f>
        <v>3671</v>
      </c>
      <c r="G24" s="1034">
        <f>SUM(G11:G23)</f>
        <v>1145459</v>
      </c>
      <c r="H24" s="985">
        <v>220</v>
      </c>
      <c r="I24" s="1111">
        <f>SUM(I11:I23)</f>
        <v>37800.147</v>
      </c>
      <c r="J24" s="1111">
        <f>SUM(J11:J23)</f>
        <v>37800.147</v>
      </c>
      <c r="K24" s="1112">
        <f>SUM(K11:K23)</f>
        <v>0</v>
      </c>
      <c r="L24" s="1112">
        <f>SUM(L11:L23)</f>
        <v>0</v>
      </c>
      <c r="M24" s="1112">
        <f>G24*H24*0.00003</f>
        <v>7560.0294</v>
      </c>
      <c r="N24" s="1112"/>
      <c r="O24" s="1062">
        <v>1500</v>
      </c>
      <c r="P24" s="1108">
        <f>SUM(P11:P23)</f>
        <v>680.4026459999999</v>
      </c>
      <c r="Q24" s="59"/>
    </row>
    <row r="25" spans="1:14" ht="15">
      <c r="A25" s="429"/>
      <c r="B25" s="429"/>
      <c r="C25" s="429"/>
      <c r="D25" s="429"/>
      <c r="E25" s="429"/>
      <c r="F25" s="429"/>
      <c r="G25" s="430"/>
      <c r="H25" s="429"/>
      <c r="I25" s="407"/>
      <c r="J25" s="407"/>
      <c r="K25" s="407"/>
      <c r="L25" s="407"/>
      <c r="M25" s="407"/>
      <c r="N25" s="407"/>
    </row>
    <row r="26" spans="1:14" ht="15">
      <c r="A26" s="59"/>
      <c r="B26" s="59"/>
      <c r="C26" s="920"/>
      <c r="D26" s="695"/>
      <c r="G26" s="914"/>
      <c r="I26" s="407"/>
      <c r="J26" s="407"/>
      <c r="K26" s="407"/>
      <c r="L26" s="407"/>
      <c r="M26" s="407"/>
      <c r="N26" s="407"/>
    </row>
    <row r="27" spans="1:16" s="407" customFormat="1" ht="67.5" customHeight="1">
      <c r="A27" s="1778" t="s">
        <v>861</v>
      </c>
      <c r="B27" s="1778"/>
      <c r="C27" s="431"/>
      <c r="D27" s="432"/>
      <c r="E27" s="432"/>
      <c r="F27" s="433"/>
      <c r="G27" s="915"/>
      <c r="H27" s="916"/>
      <c r="I27" s="695"/>
      <c r="L27" s="1792" t="s">
        <v>862</v>
      </c>
      <c r="M27" s="1792"/>
      <c r="N27" s="1792"/>
      <c r="O27" s="1792"/>
      <c r="P27" s="1792"/>
    </row>
  </sheetData>
  <sheetProtection/>
  <mergeCells count="18">
    <mergeCell ref="M8:N8"/>
    <mergeCell ref="A6:N6"/>
    <mergeCell ref="G1:I1"/>
    <mergeCell ref="O1:P1"/>
    <mergeCell ref="A2:N2"/>
    <mergeCell ref="A3:N3"/>
    <mergeCell ref="A4:N5"/>
    <mergeCell ref="O8:P8"/>
    <mergeCell ref="N11:N23"/>
    <mergeCell ref="A24:B24"/>
    <mergeCell ref="A27:B27"/>
    <mergeCell ref="L27:P27"/>
    <mergeCell ref="L7:N7"/>
    <mergeCell ref="A8:A9"/>
    <mergeCell ref="B8:B9"/>
    <mergeCell ref="C8:G8"/>
    <mergeCell ref="H8:H9"/>
    <mergeCell ref="I8:L8"/>
  </mergeCells>
  <printOptions horizontalCentered="1"/>
  <pageMargins left="0.71" right="0.2" top="0.2" bottom="0.2" header="0.2" footer="0.2"/>
  <pageSetup horizontalDpi="600" verticalDpi="600" orientation="landscape" paperSize="9" scale="80" r:id="rId1"/>
  <headerFooter>
    <oddFooter>&amp;C59</oddFooter>
  </headerFooter>
</worksheet>
</file>

<file path=xl/worksheets/sheet6.xml><?xml version="1.0" encoding="utf-8"?>
<worksheet xmlns="http://schemas.openxmlformats.org/spreadsheetml/2006/main" xmlns:r="http://schemas.openxmlformats.org/officeDocument/2006/relationships">
  <sheetPr>
    <tabColor rgb="FF00B050"/>
  </sheetPr>
  <dimension ref="A1:W21"/>
  <sheetViews>
    <sheetView zoomScale="70" zoomScaleNormal="70" zoomScaleSheetLayoutView="55" zoomScalePageLayoutView="0" workbookViewId="0" topLeftCell="A4">
      <selection activeCell="B4" sqref="B4:S4"/>
    </sheetView>
  </sheetViews>
  <sheetFormatPr defaultColWidth="9.140625" defaultRowHeight="12.75"/>
  <cols>
    <col min="1" max="1" width="7.28125" style="11" customWidth="1"/>
    <col min="2" max="2" width="26.00390625" style="11" customWidth="1"/>
    <col min="3" max="3" width="9.421875" style="11" customWidth="1"/>
    <col min="4" max="5" width="8.28125" style="11" customWidth="1"/>
    <col min="6" max="6" width="15.421875" style="11" customWidth="1"/>
    <col min="7" max="10" width="10.7109375" style="11" customWidth="1"/>
    <col min="11" max="14" width="9.140625" style="11" customWidth="1"/>
    <col min="15" max="17" width="8.57421875" style="11" customWidth="1"/>
    <col min="18" max="18" width="9.140625" style="11" customWidth="1"/>
    <col min="19" max="21" width="8.8515625" style="11" customWidth="1"/>
    <col min="22" max="16384" width="9.140625" style="11" customWidth="1"/>
  </cols>
  <sheetData>
    <row r="1" spans="2:22" ht="18">
      <c r="B1" s="87"/>
      <c r="C1" s="87"/>
      <c r="D1" s="87"/>
      <c r="E1" s="87"/>
      <c r="F1" s="1320" t="s">
        <v>0</v>
      </c>
      <c r="G1" s="1320"/>
      <c r="H1" s="1320"/>
      <c r="I1" s="1320"/>
      <c r="J1" s="1320"/>
      <c r="K1" s="1320"/>
      <c r="L1" s="1320"/>
      <c r="M1" s="87"/>
      <c r="N1" s="87"/>
      <c r="O1" s="88"/>
      <c r="P1" s="88"/>
      <c r="Q1" s="88"/>
      <c r="R1" s="88"/>
      <c r="S1" s="87"/>
      <c r="V1" s="12" t="s">
        <v>468</v>
      </c>
    </row>
    <row r="2" spans="2:23" ht="20.25">
      <c r="B2" s="87"/>
      <c r="C2" s="1327" t="s">
        <v>636</v>
      </c>
      <c r="D2" s="1327"/>
      <c r="E2" s="1327"/>
      <c r="F2" s="1327"/>
      <c r="G2" s="1327"/>
      <c r="H2" s="1327"/>
      <c r="I2" s="1327"/>
      <c r="J2" s="1327"/>
      <c r="K2" s="1327"/>
      <c r="L2" s="1327"/>
      <c r="M2" s="1327"/>
      <c r="N2" s="1327"/>
      <c r="O2" s="89"/>
      <c r="P2" s="89"/>
      <c r="Q2" s="89"/>
      <c r="R2" s="89"/>
      <c r="S2" s="89"/>
      <c r="T2" s="8"/>
      <c r="U2" s="8"/>
      <c r="V2" s="8"/>
      <c r="W2" s="8"/>
    </row>
    <row r="3" spans="2:22" ht="18">
      <c r="B3" s="87"/>
      <c r="C3" s="90"/>
      <c r="D3" s="90"/>
      <c r="E3" s="90"/>
      <c r="F3" s="90"/>
      <c r="G3" s="90"/>
      <c r="H3" s="90"/>
      <c r="I3" s="90"/>
      <c r="J3" s="90"/>
      <c r="K3" s="90"/>
      <c r="L3" s="90"/>
      <c r="M3" s="90"/>
      <c r="N3" s="90"/>
      <c r="O3" s="90"/>
      <c r="P3" s="90"/>
      <c r="Q3" s="90"/>
      <c r="R3" s="90"/>
      <c r="S3" s="90"/>
      <c r="T3" s="13"/>
      <c r="U3" s="13"/>
      <c r="V3" s="13"/>
    </row>
    <row r="4" spans="2:22" ht="21.75" customHeight="1">
      <c r="B4" s="1328" t="s">
        <v>762</v>
      </c>
      <c r="C4" s="1328"/>
      <c r="D4" s="1328"/>
      <c r="E4" s="1328"/>
      <c r="F4" s="1328"/>
      <c r="G4" s="1328"/>
      <c r="H4" s="1328"/>
      <c r="I4" s="1328"/>
      <c r="J4" s="1328"/>
      <c r="K4" s="1328"/>
      <c r="L4" s="1328"/>
      <c r="M4" s="1328"/>
      <c r="N4" s="1328"/>
      <c r="O4" s="1328"/>
      <c r="P4" s="1328"/>
      <c r="Q4" s="1328"/>
      <c r="R4" s="1328"/>
      <c r="S4" s="1328"/>
      <c r="T4" s="20"/>
      <c r="U4" s="1329" t="s">
        <v>206</v>
      </c>
      <c r="V4" s="1330"/>
    </row>
    <row r="5" spans="11:18" ht="15">
      <c r="K5" s="23"/>
      <c r="L5" s="23"/>
      <c r="M5" s="23"/>
      <c r="N5" s="23"/>
      <c r="O5" s="23"/>
      <c r="P5" s="23"/>
      <c r="Q5" s="23"/>
      <c r="R5" s="23"/>
    </row>
    <row r="6" spans="1:22" ht="12.75">
      <c r="A6" s="1331" t="s">
        <v>754</v>
      </c>
      <c r="B6" s="1331"/>
      <c r="O6" s="1332" t="s">
        <v>763</v>
      </c>
      <c r="P6" s="1332"/>
      <c r="Q6" s="1332"/>
      <c r="R6" s="1332"/>
      <c r="S6" s="1332"/>
      <c r="T6" s="1332"/>
      <c r="U6" s="1332"/>
      <c r="V6" s="1332"/>
    </row>
    <row r="7" spans="1:22" s="91" customFormat="1" ht="45" customHeight="1">
      <c r="A7" s="1314" t="s">
        <v>2</v>
      </c>
      <c r="B7" s="1314" t="s">
        <v>125</v>
      </c>
      <c r="C7" s="1314" t="s">
        <v>126</v>
      </c>
      <c r="D7" s="1314"/>
      <c r="E7" s="1314"/>
      <c r="F7" s="1314" t="s">
        <v>755</v>
      </c>
      <c r="G7" s="1314" t="s">
        <v>756</v>
      </c>
      <c r="H7" s="1314"/>
      <c r="I7" s="1314"/>
      <c r="J7" s="1314"/>
      <c r="K7" s="1314"/>
      <c r="L7" s="1314"/>
      <c r="M7" s="1314"/>
      <c r="N7" s="1314"/>
      <c r="O7" s="1314" t="s">
        <v>151</v>
      </c>
      <c r="P7" s="1314"/>
      <c r="Q7" s="1314"/>
      <c r="R7" s="1314"/>
      <c r="S7" s="1314"/>
      <c r="T7" s="1314"/>
      <c r="U7" s="1314"/>
      <c r="V7" s="1314"/>
    </row>
    <row r="8" spans="1:22" s="91" customFormat="1" ht="24.75" customHeight="1">
      <c r="A8" s="1314"/>
      <c r="B8" s="1314"/>
      <c r="C8" s="1314" t="s">
        <v>207</v>
      </c>
      <c r="D8" s="1314" t="s">
        <v>32</v>
      </c>
      <c r="E8" s="1314" t="s">
        <v>33</v>
      </c>
      <c r="F8" s="1314"/>
      <c r="G8" s="1314" t="s">
        <v>152</v>
      </c>
      <c r="H8" s="1314"/>
      <c r="I8" s="1314"/>
      <c r="J8" s="1314"/>
      <c r="K8" s="1314" t="s">
        <v>141</v>
      </c>
      <c r="L8" s="1314"/>
      <c r="M8" s="1314"/>
      <c r="N8" s="1314"/>
      <c r="O8" s="1314" t="s">
        <v>127</v>
      </c>
      <c r="P8" s="1314"/>
      <c r="Q8" s="1314"/>
      <c r="R8" s="1314"/>
      <c r="S8" s="1314" t="s">
        <v>140</v>
      </c>
      <c r="T8" s="1314"/>
      <c r="U8" s="1314"/>
      <c r="V8" s="1314"/>
    </row>
    <row r="9" spans="1:22" s="91" customFormat="1" ht="25.5" customHeight="1">
      <c r="A9" s="1314"/>
      <c r="B9" s="1314"/>
      <c r="C9" s="1314"/>
      <c r="D9" s="1314"/>
      <c r="E9" s="1314"/>
      <c r="F9" s="1314"/>
      <c r="G9" s="1315" t="s">
        <v>128</v>
      </c>
      <c r="H9" s="1316"/>
      <c r="I9" s="1317"/>
      <c r="J9" s="1318" t="s">
        <v>129</v>
      </c>
      <c r="K9" s="1315" t="s">
        <v>128</v>
      </c>
      <c r="L9" s="1316"/>
      <c r="M9" s="1317"/>
      <c r="N9" s="1318" t="s">
        <v>129</v>
      </c>
      <c r="O9" s="1315" t="s">
        <v>128</v>
      </c>
      <c r="P9" s="1316"/>
      <c r="Q9" s="1317"/>
      <c r="R9" s="1318" t="s">
        <v>129</v>
      </c>
      <c r="S9" s="1315" t="s">
        <v>128</v>
      </c>
      <c r="T9" s="1316"/>
      <c r="U9" s="1317"/>
      <c r="V9" s="1318" t="s">
        <v>129</v>
      </c>
    </row>
    <row r="10" spans="1:22" s="91" customFormat="1" ht="29.25" customHeight="1">
      <c r="A10" s="1314"/>
      <c r="B10" s="1314"/>
      <c r="C10" s="1314"/>
      <c r="D10" s="1314"/>
      <c r="E10" s="1314"/>
      <c r="F10" s="1314"/>
      <c r="G10" s="99" t="s">
        <v>207</v>
      </c>
      <c r="H10" s="99" t="s">
        <v>32</v>
      </c>
      <c r="I10" s="100" t="s">
        <v>33</v>
      </c>
      <c r="J10" s="1319"/>
      <c r="K10" s="99" t="s">
        <v>207</v>
      </c>
      <c r="L10" s="99" t="s">
        <v>32</v>
      </c>
      <c r="M10" s="99" t="s">
        <v>33</v>
      </c>
      <c r="N10" s="1319"/>
      <c r="O10" s="99" t="s">
        <v>207</v>
      </c>
      <c r="P10" s="99" t="s">
        <v>32</v>
      </c>
      <c r="Q10" s="99" t="s">
        <v>33</v>
      </c>
      <c r="R10" s="1319"/>
      <c r="S10" s="99" t="s">
        <v>207</v>
      </c>
      <c r="T10" s="99" t="s">
        <v>32</v>
      </c>
      <c r="U10" s="99" t="s">
        <v>33</v>
      </c>
      <c r="V10" s="1319"/>
    </row>
    <row r="11" spans="1:22" s="833" customFormat="1" ht="21.75" customHeight="1">
      <c r="A11" s="98">
        <v>1</v>
      </c>
      <c r="B11" s="98">
        <v>2</v>
      </c>
      <c r="C11" s="98">
        <v>3</v>
      </c>
      <c r="D11" s="98">
        <v>4</v>
      </c>
      <c r="E11" s="98">
        <v>5</v>
      </c>
      <c r="F11" s="98">
        <v>6</v>
      </c>
      <c r="G11" s="98">
        <v>7</v>
      </c>
      <c r="H11" s="98">
        <v>8</v>
      </c>
      <c r="I11" s="98">
        <v>9</v>
      </c>
      <c r="J11" s="98">
        <v>10</v>
      </c>
      <c r="K11" s="98">
        <v>11</v>
      </c>
      <c r="L11" s="98">
        <v>12</v>
      </c>
      <c r="M11" s="98">
        <v>13</v>
      </c>
      <c r="N11" s="98">
        <v>14</v>
      </c>
      <c r="O11" s="98">
        <v>15</v>
      </c>
      <c r="P11" s="98">
        <v>16</v>
      </c>
      <c r="Q11" s="98">
        <v>17</v>
      </c>
      <c r="R11" s="98">
        <v>18</v>
      </c>
      <c r="S11" s="98">
        <v>19</v>
      </c>
      <c r="T11" s="98">
        <v>20</v>
      </c>
      <c r="U11" s="98">
        <v>21</v>
      </c>
      <c r="V11" s="98">
        <v>22</v>
      </c>
    </row>
    <row r="12" spans="1:22" s="91" customFormat="1" ht="45" customHeight="1">
      <c r="A12" s="1337" t="s">
        <v>173</v>
      </c>
      <c r="B12" s="1338"/>
      <c r="C12" s="21"/>
      <c r="D12" s="21"/>
      <c r="E12" s="21"/>
      <c r="F12" s="21"/>
      <c r="G12" s="21"/>
      <c r="H12" s="21"/>
      <c r="I12" s="21"/>
      <c r="J12" s="21"/>
      <c r="K12" s="21"/>
      <c r="L12" s="21"/>
      <c r="M12" s="21"/>
      <c r="N12" s="21"/>
      <c r="O12" s="21"/>
      <c r="P12" s="21"/>
      <c r="Q12" s="21"/>
      <c r="R12" s="21"/>
      <c r="S12" s="21"/>
      <c r="T12" s="21"/>
      <c r="U12" s="21"/>
      <c r="V12" s="21"/>
    </row>
    <row r="13" spans="1:22" s="91" customFormat="1" ht="47.25" customHeight="1">
      <c r="A13" s="92">
        <v>1</v>
      </c>
      <c r="B13" s="93" t="s">
        <v>172</v>
      </c>
      <c r="C13" s="94">
        <v>7270.26</v>
      </c>
      <c r="D13" s="94">
        <v>1907.6</v>
      </c>
      <c r="E13" s="94">
        <v>996.02</v>
      </c>
      <c r="F13" s="95" t="s">
        <v>761</v>
      </c>
      <c r="G13" s="94">
        <v>7270.26</v>
      </c>
      <c r="H13" s="94">
        <v>1907.6</v>
      </c>
      <c r="I13" s="94">
        <v>996.02</v>
      </c>
      <c r="J13" s="832" t="s">
        <v>1050</v>
      </c>
      <c r="K13" s="94">
        <v>7270.26</v>
      </c>
      <c r="L13" s="94">
        <v>1907.6</v>
      </c>
      <c r="M13" s="94">
        <v>996.02</v>
      </c>
      <c r="N13" s="832" t="s">
        <v>1050</v>
      </c>
      <c r="O13" s="1321" t="s">
        <v>1000</v>
      </c>
      <c r="P13" s="1321"/>
      <c r="Q13" s="1321"/>
      <c r="R13" s="1321"/>
      <c r="S13" s="1321"/>
      <c r="T13" s="1321"/>
      <c r="U13" s="1321"/>
      <c r="V13" s="1322"/>
    </row>
    <row r="14" spans="1:22" s="91" customFormat="1" ht="47.25" customHeight="1">
      <c r="A14" s="92">
        <v>2</v>
      </c>
      <c r="B14" s="93" t="s">
        <v>130</v>
      </c>
      <c r="C14" s="94">
        <v>9039.05</v>
      </c>
      <c r="D14" s="94">
        <v>2371.71</v>
      </c>
      <c r="E14" s="94">
        <v>1238.35</v>
      </c>
      <c r="F14" s="95" t="s">
        <v>760</v>
      </c>
      <c r="G14" s="94">
        <v>9039.05</v>
      </c>
      <c r="H14" s="94">
        <v>2371.71</v>
      </c>
      <c r="I14" s="94">
        <v>1238.35</v>
      </c>
      <c r="J14" s="832" t="s">
        <v>1049</v>
      </c>
      <c r="K14" s="94">
        <v>9039.05</v>
      </c>
      <c r="L14" s="94">
        <v>2371.71</v>
      </c>
      <c r="M14" s="94">
        <v>1238.35</v>
      </c>
      <c r="N14" s="832" t="s">
        <v>1049</v>
      </c>
      <c r="O14" s="1323"/>
      <c r="P14" s="1323"/>
      <c r="Q14" s="1323"/>
      <c r="R14" s="1323"/>
      <c r="S14" s="1323"/>
      <c r="T14" s="1323"/>
      <c r="U14" s="1323"/>
      <c r="V14" s="1324"/>
    </row>
    <row r="15" spans="1:22" s="91" customFormat="1" ht="47.25" customHeight="1">
      <c r="A15" s="92">
        <v>3</v>
      </c>
      <c r="B15" s="93" t="s">
        <v>131</v>
      </c>
      <c r="C15" s="94">
        <v>11981.58</v>
      </c>
      <c r="D15" s="94">
        <v>3143.78</v>
      </c>
      <c r="E15" s="94">
        <v>1641.47</v>
      </c>
      <c r="F15" s="95" t="s">
        <v>1035</v>
      </c>
      <c r="G15" s="94">
        <v>11981.58</v>
      </c>
      <c r="H15" s="94">
        <v>3143.78</v>
      </c>
      <c r="I15" s="94">
        <v>1641.47</v>
      </c>
      <c r="J15" s="832" t="s">
        <v>1036</v>
      </c>
      <c r="K15" s="94">
        <v>11981.58</v>
      </c>
      <c r="L15" s="94">
        <v>3143.78</v>
      </c>
      <c r="M15" s="94">
        <v>1641.47</v>
      </c>
      <c r="N15" s="832" t="s">
        <v>1036</v>
      </c>
      <c r="O15" s="1325"/>
      <c r="P15" s="1325"/>
      <c r="Q15" s="1325"/>
      <c r="R15" s="1325"/>
      <c r="S15" s="1325"/>
      <c r="T15" s="1325"/>
      <c r="U15" s="1325"/>
      <c r="V15" s="1326"/>
    </row>
    <row r="16" spans="1:22" s="91" customFormat="1" ht="51.75" customHeight="1">
      <c r="A16" s="1339" t="s">
        <v>174</v>
      </c>
      <c r="B16" s="1340"/>
      <c r="C16" s="96"/>
      <c r="D16" s="96"/>
      <c r="E16" s="96"/>
      <c r="F16" s="97"/>
      <c r="G16" s="94"/>
      <c r="H16" s="97"/>
      <c r="I16" s="98"/>
      <c r="J16" s="98"/>
      <c r="K16" s="98"/>
      <c r="L16" s="98"/>
      <c r="M16" s="98"/>
      <c r="N16" s="98"/>
      <c r="O16" s="98"/>
      <c r="P16" s="98"/>
      <c r="Q16" s="98"/>
      <c r="R16" s="98"/>
      <c r="S16" s="98"/>
      <c r="T16" s="98"/>
      <c r="U16" s="98"/>
      <c r="V16" s="98"/>
    </row>
    <row r="17" spans="1:22" s="91" customFormat="1" ht="47.25" customHeight="1">
      <c r="A17" s="92">
        <v>4</v>
      </c>
      <c r="B17" s="93" t="s">
        <v>163</v>
      </c>
      <c r="C17" s="94">
        <v>0</v>
      </c>
      <c r="D17" s="94">
        <v>0</v>
      </c>
      <c r="E17" s="94">
        <v>0</v>
      </c>
      <c r="F17" s="94">
        <v>0</v>
      </c>
      <c r="G17" s="94">
        <v>0</v>
      </c>
      <c r="H17" s="94">
        <v>0</v>
      </c>
      <c r="I17" s="94">
        <v>0</v>
      </c>
      <c r="J17" s="94">
        <v>0</v>
      </c>
      <c r="K17" s="1341" t="s">
        <v>757</v>
      </c>
      <c r="L17" s="1342"/>
      <c r="M17" s="1342"/>
      <c r="N17" s="1342"/>
      <c r="O17" s="1342"/>
      <c r="P17" s="1342"/>
      <c r="Q17" s="1342"/>
      <c r="R17" s="1342"/>
      <c r="S17" s="1342"/>
      <c r="T17" s="1342"/>
      <c r="U17" s="1342"/>
      <c r="V17" s="1343"/>
    </row>
    <row r="18" spans="1:22" s="91" customFormat="1" ht="47.25" customHeight="1">
      <c r="A18" s="92">
        <v>5</v>
      </c>
      <c r="B18" s="93" t="s">
        <v>112</v>
      </c>
      <c r="C18" s="94">
        <v>0</v>
      </c>
      <c r="D18" s="94">
        <v>0</v>
      </c>
      <c r="E18" s="94">
        <v>0</v>
      </c>
      <c r="F18" s="94">
        <v>0</v>
      </c>
      <c r="G18" s="94">
        <v>0</v>
      </c>
      <c r="H18" s="94">
        <v>0</v>
      </c>
      <c r="I18" s="94">
        <v>0</v>
      </c>
      <c r="J18" s="94">
        <v>0</v>
      </c>
      <c r="K18" s="1344" t="s">
        <v>1048</v>
      </c>
      <c r="L18" s="1344"/>
      <c r="M18" s="1344"/>
      <c r="N18" s="1344"/>
      <c r="O18" s="1344"/>
      <c r="P18" s="1344"/>
      <c r="Q18" s="1344"/>
      <c r="R18" s="1344"/>
      <c r="S18" s="1344"/>
      <c r="T18" s="1344"/>
      <c r="U18" s="1344"/>
      <c r="V18" s="1344"/>
    </row>
    <row r="19" spans="1:22" ht="47.25" customHeight="1">
      <c r="A19" s="92">
        <v>6</v>
      </c>
      <c r="B19" s="93" t="s">
        <v>699</v>
      </c>
      <c r="C19" s="94">
        <v>0</v>
      </c>
      <c r="D19" s="94">
        <v>0</v>
      </c>
      <c r="E19" s="94">
        <v>0</v>
      </c>
      <c r="F19" s="94">
        <v>0</v>
      </c>
      <c r="G19" s="94">
        <v>0</v>
      </c>
      <c r="H19" s="94">
        <v>0</v>
      </c>
      <c r="I19" s="94">
        <v>0</v>
      </c>
      <c r="J19" s="94">
        <v>0</v>
      </c>
      <c r="K19" s="1334" t="s">
        <v>759</v>
      </c>
      <c r="L19" s="1335"/>
      <c r="M19" s="1335"/>
      <c r="N19" s="1335"/>
      <c r="O19" s="1335"/>
      <c r="P19" s="1335"/>
      <c r="Q19" s="1335"/>
      <c r="R19" s="1335"/>
      <c r="S19" s="1335"/>
      <c r="T19" s="1335"/>
      <c r="U19" s="1335"/>
      <c r="V19" s="1336"/>
    </row>
    <row r="21" spans="1:22" ht="69.75" customHeight="1">
      <c r="A21" s="91" t="s">
        <v>758</v>
      </c>
      <c r="Q21" s="1333" t="s">
        <v>741</v>
      </c>
      <c r="R21" s="1333"/>
      <c r="S21" s="1333"/>
      <c r="T21" s="1333"/>
      <c r="U21" s="1333"/>
      <c r="V21" s="1333"/>
    </row>
  </sheetData>
  <sheetProtection/>
  <mergeCells count="34">
    <mergeCell ref="Q21:V21"/>
    <mergeCell ref="K19:V19"/>
    <mergeCell ref="A12:B12"/>
    <mergeCell ref="A16:B16"/>
    <mergeCell ref="K17:V17"/>
    <mergeCell ref="K18:V18"/>
    <mergeCell ref="O8:R8"/>
    <mergeCell ref="S8:V8"/>
    <mergeCell ref="G9:I9"/>
    <mergeCell ref="J9:J10"/>
    <mergeCell ref="K9:M9"/>
    <mergeCell ref="N9:N10"/>
    <mergeCell ref="O9:Q9"/>
    <mergeCell ref="R9:R10"/>
    <mergeCell ref="F1:L1"/>
    <mergeCell ref="O13:V15"/>
    <mergeCell ref="C2:N2"/>
    <mergeCell ref="B4:S4"/>
    <mergeCell ref="U4:V4"/>
    <mergeCell ref="A6:B6"/>
    <mergeCell ref="O6:V6"/>
    <mergeCell ref="A7:A10"/>
    <mergeCell ref="G8:J8"/>
    <mergeCell ref="K8:N8"/>
    <mergeCell ref="B7:B10"/>
    <mergeCell ref="C7:E7"/>
    <mergeCell ref="F7:F10"/>
    <mergeCell ref="G7:N7"/>
    <mergeCell ref="O7:V7"/>
    <mergeCell ref="C8:C10"/>
    <mergeCell ref="D8:D10"/>
    <mergeCell ref="E8:E10"/>
    <mergeCell ref="S9:U9"/>
    <mergeCell ref="V9:V10"/>
  </mergeCells>
  <printOptions horizontalCentered="1"/>
  <pageMargins left="0.7" right="0.2" top="0.6" bottom="0.3" header="0.2" footer="0.2"/>
  <pageSetup horizontalDpi="600" verticalDpi="600" orientation="landscape" paperSize="9" scale="60" r:id="rId1"/>
  <headerFooter>
    <oddFooter>&amp;C6</oddFooter>
  </headerFooter>
  <colBreaks count="1" manualBreakCount="1">
    <brk id="22" max="65535" man="1"/>
  </colBreaks>
</worksheet>
</file>

<file path=xl/worksheets/sheet60.xml><?xml version="1.0" encoding="utf-8"?>
<worksheet xmlns="http://schemas.openxmlformats.org/spreadsheetml/2006/main" xmlns:r="http://schemas.openxmlformats.org/officeDocument/2006/relationships">
  <sheetPr>
    <tabColor rgb="FF00B050"/>
  </sheetPr>
  <dimension ref="A1:L26"/>
  <sheetViews>
    <sheetView view="pageBreakPreview" zoomScale="70" zoomScaleSheetLayoutView="70" zoomScalePageLayoutView="0" workbookViewId="0" topLeftCell="A9">
      <selection activeCell="A4" sqref="A4:L4"/>
    </sheetView>
  </sheetViews>
  <sheetFormatPr defaultColWidth="9.140625" defaultRowHeight="12.75"/>
  <cols>
    <col min="1" max="1" width="7.00390625" style="407" customWidth="1"/>
    <col min="2" max="2" width="18.140625" style="407" customWidth="1"/>
    <col min="3" max="3" width="12.28125" style="407" customWidth="1"/>
    <col min="4" max="4" width="10.7109375" style="407" customWidth="1"/>
    <col min="5" max="5" width="12.140625" style="411" customWidth="1"/>
    <col min="6" max="9" width="11.28125" style="411" customWidth="1"/>
    <col min="10" max="10" width="8.8515625" style="411" customWidth="1"/>
    <col min="11" max="11" width="12.8515625" style="407" customWidth="1"/>
    <col min="12" max="12" width="18.421875" style="407" customWidth="1"/>
    <col min="13" max="16384" width="9.140625" style="411" customWidth="1"/>
  </cols>
  <sheetData>
    <row r="1" spans="4:12" ht="15">
      <c r="D1" s="1284"/>
      <c r="E1" s="1284"/>
      <c r="F1" s="407"/>
      <c r="G1" s="407"/>
      <c r="H1" s="407"/>
      <c r="I1" s="407"/>
      <c r="J1" s="407"/>
      <c r="K1" s="1794" t="s">
        <v>865</v>
      </c>
      <c r="L1" s="1794"/>
    </row>
    <row r="2" spans="1:12" ht="15.75">
      <c r="A2" s="942"/>
      <c r="B2" s="944"/>
      <c r="C2" s="1403" t="s">
        <v>0</v>
      </c>
      <c r="D2" s="1403"/>
      <c r="E2" s="1403"/>
      <c r="F2" s="1403"/>
      <c r="G2" s="1403"/>
      <c r="H2" s="1403"/>
      <c r="I2" s="1403"/>
      <c r="J2" s="1403"/>
      <c r="K2" s="1403"/>
      <c r="L2" s="942"/>
    </row>
    <row r="3" spans="1:12" ht="18">
      <c r="A3" s="1786" t="s">
        <v>636</v>
      </c>
      <c r="B3" s="1786"/>
      <c r="C3" s="1786"/>
      <c r="D3" s="1786"/>
      <c r="E3" s="1786"/>
      <c r="F3" s="1786"/>
      <c r="G3" s="1786"/>
      <c r="H3" s="1786"/>
      <c r="I3" s="1786"/>
      <c r="J3" s="1786"/>
      <c r="K3" s="1786"/>
      <c r="L3" s="1786"/>
    </row>
    <row r="4" spans="1:12" ht="12.75" customHeight="1">
      <c r="A4" s="1787" t="s">
        <v>645</v>
      </c>
      <c r="B4" s="1787"/>
      <c r="C4" s="1787"/>
      <c r="D4" s="1787"/>
      <c r="E4" s="1787"/>
      <c r="F4" s="1787"/>
      <c r="G4" s="1787"/>
      <c r="H4" s="1787"/>
      <c r="I4" s="1787"/>
      <c r="J4" s="1787"/>
      <c r="K4" s="1787"/>
      <c r="L4" s="1787"/>
    </row>
    <row r="5" spans="1:10" ht="12.75">
      <c r="A5" s="1788"/>
      <c r="B5" s="1788"/>
      <c r="C5" s="1788"/>
      <c r="D5" s="1788"/>
      <c r="E5" s="1788"/>
      <c r="F5" s="1788"/>
      <c r="G5" s="1788"/>
      <c r="H5" s="1788"/>
      <c r="I5" s="1788"/>
      <c r="J5" s="1788"/>
    </row>
    <row r="6" spans="1:10" ht="12.75">
      <c r="A6" s="414" t="s">
        <v>754</v>
      </c>
      <c r="B6" s="414"/>
      <c r="D6" s="415"/>
      <c r="E6" s="407"/>
      <c r="F6" s="407"/>
      <c r="G6" s="407"/>
      <c r="H6" s="1785"/>
      <c r="I6" s="1785"/>
      <c r="J6" s="1785"/>
    </row>
    <row r="7" spans="1:12" ht="30.75" customHeight="1">
      <c r="A7" s="1392" t="s">
        <v>2</v>
      </c>
      <c r="B7" s="1392" t="s">
        <v>3</v>
      </c>
      <c r="C7" s="1796" t="s">
        <v>303</v>
      </c>
      <c r="D7" s="1783" t="s">
        <v>73</v>
      </c>
      <c r="E7" s="1780" t="s">
        <v>74</v>
      </c>
      <c r="F7" s="1781"/>
      <c r="G7" s="1781"/>
      <c r="H7" s="1782"/>
      <c r="I7" s="1780" t="s">
        <v>575</v>
      </c>
      <c r="J7" s="1781"/>
      <c r="K7" s="1771" t="s">
        <v>853</v>
      </c>
      <c r="L7" s="1772"/>
    </row>
    <row r="8" spans="1:12" ht="49.5" customHeight="1">
      <c r="A8" s="1392"/>
      <c r="B8" s="1392"/>
      <c r="C8" s="1797"/>
      <c r="D8" s="1784"/>
      <c r="E8" s="940" t="s">
        <v>854</v>
      </c>
      <c r="F8" s="940" t="s">
        <v>855</v>
      </c>
      <c r="G8" s="940" t="s">
        <v>856</v>
      </c>
      <c r="H8" s="940" t="s">
        <v>857</v>
      </c>
      <c r="I8" s="940" t="s">
        <v>13</v>
      </c>
      <c r="J8" s="940" t="s">
        <v>576</v>
      </c>
      <c r="K8" s="1113" t="s">
        <v>864</v>
      </c>
      <c r="L8" s="1113" t="s">
        <v>859</v>
      </c>
    </row>
    <row r="9" spans="1:12" s="428" customFormat="1" ht="12.75">
      <c r="A9" s="159">
        <v>1</v>
      </c>
      <c r="B9" s="159">
        <v>2</v>
      </c>
      <c r="C9" s="159">
        <v>3</v>
      </c>
      <c r="D9" s="159">
        <v>4</v>
      </c>
      <c r="E9" s="159">
        <v>5</v>
      </c>
      <c r="F9" s="159">
        <v>6</v>
      </c>
      <c r="G9" s="159">
        <v>7</v>
      </c>
      <c r="H9" s="159">
        <v>8</v>
      </c>
      <c r="I9" s="159">
        <v>9</v>
      </c>
      <c r="J9" s="159">
        <v>10</v>
      </c>
      <c r="K9" s="74">
        <v>15</v>
      </c>
      <c r="L9" s="74">
        <v>16</v>
      </c>
    </row>
    <row r="10" spans="1:12" ht="30" customHeight="1">
      <c r="A10" s="419">
        <v>1</v>
      </c>
      <c r="B10" s="420" t="s">
        <v>766</v>
      </c>
      <c r="C10" s="440">
        <v>0</v>
      </c>
      <c r="D10" s="161">
        <v>302</v>
      </c>
      <c r="E10" s="435">
        <v>0</v>
      </c>
      <c r="F10" s="435">
        <v>0</v>
      </c>
      <c r="G10" s="436">
        <v>0</v>
      </c>
      <c r="H10" s="436">
        <v>0</v>
      </c>
      <c r="I10" s="435">
        <v>0</v>
      </c>
      <c r="J10" s="1773" t="s">
        <v>860</v>
      </c>
      <c r="K10" s="425">
        <v>1500</v>
      </c>
      <c r="L10" s="438">
        <f>(E10+I10)*1500/100000</f>
        <v>0</v>
      </c>
    </row>
    <row r="11" spans="1:12" ht="30" customHeight="1">
      <c r="A11" s="419">
        <v>2</v>
      </c>
      <c r="B11" s="420" t="s">
        <v>767</v>
      </c>
      <c r="C11" s="440">
        <v>0</v>
      </c>
      <c r="D11" s="161">
        <v>302</v>
      </c>
      <c r="E11" s="435">
        <v>0</v>
      </c>
      <c r="F11" s="435">
        <v>0</v>
      </c>
      <c r="G11" s="436">
        <v>0</v>
      </c>
      <c r="H11" s="436">
        <v>0</v>
      </c>
      <c r="I11" s="435">
        <v>0</v>
      </c>
      <c r="J11" s="1774"/>
      <c r="K11" s="425">
        <v>1500</v>
      </c>
      <c r="L11" s="438">
        <f aca="true" t="shared" si="0" ref="L11:L22">(E11+I11)*1500/100000</f>
        <v>0</v>
      </c>
    </row>
    <row r="12" spans="1:12" ht="30" customHeight="1">
      <c r="A12" s="419">
        <v>3</v>
      </c>
      <c r="B12" s="420" t="s">
        <v>768</v>
      </c>
      <c r="C12" s="440">
        <v>0</v>
      </c>
      <c r="D12" s="161">
        <v>302</v>
      </c>
      <c r="E12" s="435">
        <v>0</v>
      </c>
      <c r="F12" s="435">
        <v>0</v>
      </c>
      <c r="G12" s="436">
        <v>0</v>
      </c>
      <c r="H12" s="436">
        <v>0</v>
      </c>
      <c r="I12" s="435">
        <v>0</v>
      </c>
      <c r="J12" s="1774"/>
      <c r="K12" s="425">
        <v>1500</v>
      </c>
      <c r="L12" s="438">
        <f t="shared" si="0"/>
        <v>0</v>
      </c>
    </row>
    <row r="13" spans="1:12" ht="30" customHeight="1">
      <c r="A13" s="419">
        <v>4</v>
      </c>
      <c r="B13" s="420" t="s">
        <v>769</v>
      </c>
      <c r="C13" s="440">
        <v>0</v>
      </c>
      <c r="D13" s="161">
        <v>302</v>
      </c>
      <c r="E13" s="435">
        <v>0</v>
      </c>
      <c r="F13" s="435">
        <v>0</v>
      </c>
      <c r="G13" s="436">
        <v>0</v>
      </c>
      <c r="H13" s="436">
        <v>0</v>
      </c>
      <c r="I13" s="435">
        <v>0</v>
      </c>
      <c r="J13" s="1774"/>
      <c r="K13" s="425">
        <v>1500</v>
      </c>
      <c r="L13" s="438">
        <f t="shared" si="0"/>
        <v>0</v>
      </c>
    </row>
    <row r="14" spans="1:12" ht="30" customHeight="1">
      <c r="A14" s="419">
        <v>5</v>
      </c>
      <c r="B14" s="420" t="s">
        <v>770</v>
      </c>
      <c r="C14" s="440">
        <v>985</v>
      </c>
      <c r="D14" s="161">
        <v>302</v>
      </c>
      <c r="E14" s="435">
        <v>44.62049999999999</v>
      </c>
      <c r="F14" s="435">
        <v>44.62049999999999</v>
      </c>
      <c r="G14" s="436">
        <v>0</v>
      </c>
      <c r="H14" s="436">
        <v>0</v>
      </c>
      <c r="I14" s="435">
        <v>8.924100000000001</v>
      </c>
      <c r="J14" s="1774"/>
      <c r="K14" s="425">
        <v>1500</v>
      </c>
      <c r="L14" s="438">
        <f t="shared" si="0"/>
        <v>0.8031689999999999</v>
      </c>
    </row>
    <row r="15" spans="1:12" ht="30" customHeight="1">
      <c r="A15" s="419">
        <v>6</v>
      </c>
      <c r="B15" s="420" t="s">
        <v>771</v>
      </c>
      <c r="C15" s="440">
        <v>116</v>
      </c>
      <c r="D15" s="161">
        <v>302</v>
      </c>
      <c r="E15" s="435">
        <v>5.2547999999999995</v>
      </c>
      <c r="F15" s="435">
        <v>5.2547999999999995</v>
      </c>
      <c r="G15" s="436">
        <v>0</v>
      </c>
      <c r="H15" s="436">
        <v>0</v>
      </c>
      <c r="I15" s="435">
        <v>1.0509600000000001</v>
      </c>
      <c r="J15" s="1774"/>
      <c r="K15" s="425">
        <v>1500</v>
      </c>
      <c r="L15" s="438">
        <f t="shared" si="0"/>
        <v>0.0945864</v>
      </c>
    </row>
    <row r="16" spans="1:12" ht="30" customHeight="1">
      <c r="A16" s="419">
        <v>7</v>
      </c>
      <c r="B16" s="420" t="s">
        <v>772</v>
      </c>
      <c r="C16" s="440">
        <v>698</v>
      </c>
      <c r="D16" s="161">
        <v>302</v>
      </c>
      <c r="E16" s="435">
        <v>31.6194</v>
      </c>
      <c r="F16" s="435">
        <v>31.6194</v>
      </c>
      <c r="G16" s="436">
        <v>0</v>
      </c>
      <c r="H16" s="436">
        <v>0</v>
      </c>
      <c r="I16" s="435">
        <v>6.32388</v>
      </c>
      <c r="J16" s="1774"/>
      <c r="K16" s="425">
        <v>1500</v>
      </c>
      <c r="L16" s="438">
        <f t="shared" si="0"/>
        <v>0.5691492</v>
      </c>
    </row>
    <row r="17" spans="1:12" ht="30" customHeight="1">
      <c r="A17" s="419">
        <v>8</v>
      </c>
      <c r="B17" s="420" t="s">
        <v>773</v>
      </c>
      <c r="C17" s="440">
        <v>0</v>
      </c>
      <c r="D17" s="161">
        <v>302</v>
      </c>
      <c r="E17" s="435">
        <v>0</v>
      </c>
      <c r="F17" s="435">
        <v>0</v>
      </c>
      <c r="G17" s="436">
        <v>0</v>
      </c>
      <c r="H17" s="436">
        <v>0</v>
      </c>
      <c r="I17" s="435">
        <v>0</v>
      </c>
      <c r="J17" s="1774"/>
      <c r="K17" s="425">
        <v>1500</v>
      </c>
      <c r="L17" s="438">
        <f t="shared" si="0"/>
        <v>0</v>
      </c>
    </row>
    <row r="18" spans="1:12" ht="30" customHeight="1">
      <c r="A18" s="419">
        <v>9</v>
      </c>
      <c r="B18" s="420" t="s">
        <v>774</v>
      </c>
      <c r="C18" s="440">
        <v>614</v>
      </c>
      <c r="D18" s="161">
        <v>302</v>
      </c>
      <c r="E18" s="435">
        <v>27.814199999999996</v>
      </c>
      <c r="F18" s="435">
        <v>27.814199999999996</v>
      </c>
      <c r="G18" s="436">
        <v>0</v>
      </c>
      <c r="H18" s="436">
        <v>0</v>
      </c>
      <c r="I18" s="435">
        <v>5.5628400000000005</v>
      </c>
      <c r="J18" s="1774"/>
      <c r="K18" s="425">
        <v>1500</v>
      </c>
      <c r="L18" s="438">
        <f t="shared" si="0"/>
        <v>0.5006555999999999</v>
      </c>
    </row>
    <row r="19" spans="1:12" ht="30" customHeight="1">
      <c r="A19" s="419">
        <v>10</v>
      </c>
      <c r="B19" s="420" t="s">
        <v>775</v>
      </c>
      <c r="C19" s="440">
        <v>0</v>
      </c>
      <c r="D19" s="161">
        <v>302</v>
      </c>
      <c r="E19" s="435">
        <v>0</v>
      </c>
      <c r="F19" s="435">
        <v>0</v>
      </c>
      <c r="G19" s="436">
        <v>0</v>
      </c>
      <c r="H19" s="436">
        <v>0</v>
      </c>
      <c r="I19" s="435">
        <v>0</v>
      </c>
      <c r="J19" s="1774"/>
      <c r="K19" s="425">
        <v>1500</v>
      </c>
      <c r="L19" s="438">
        <f t="shared" si="0"/>
        <v>0</v>
      </c>
    </row>
    <row r="20" spans="1:12" ht="30" customHeight="1">
      <c r="A20" s="419">
        <v>11</v>
      </c>
      <c r="B20" s="420" t="s">
        <v>776</v>
      </c>
      <c r="C20" s="440">
        <v>0</v>
      </c>
      <c r="D20" s="161">
        <v>302</v>
      </c>
      <c r="E20" s="435">
        <v>0</v>
      </c>
      <c r="F20" s="435">
        <v>0</v>
      </c>
      <c r="G20" s="436">
        <v>0</v>
      </c>
      <c r="H20" s="436">
        <v>0</v>
      </c>
      <c r="I20" s="435">
        <v>0</v>
      </c>
      <c r="J20" s="1774"/>
      <c r="K20" s="425">
        <v>1500</v>
      </c>
      <c r="L20" s="438">
        <f t="shared" si="0"/>
        <v>0</v>
      </c>
    </row>
    <row r="21" spans="1:12" ht="30" customHeight="1">
      <c r="A21" s="419">
        <v>12</v>
      </c>
      <c r="B21" s="420" t="s">
        <v>777</v>
      </c>
      <c r="C21" s="440">
        <v>0</v>
      </c>
      <c r="D21" s="161">
        <v>302</v>
      </c>
      <c r="E21" s="435">
        <v>0</v>
      </c>
      <c r="F21" s="435">
        <v>0</v>
      </c>
      <c r="G21" s="436">
        <v>0</v>
      </c>
      <c r="H21" s="436">
        <v>0</v>
      </c>
      <c r="I21" s="435">
        <v>0</v>
      </c>
      <c r="J21" s="1774"/>
      <c r="K21" s="425">
        <v>1500</v>
      </c>
      <c r="L21" s="438">
        <f t="shared" si="0"/>
        <v>0</v>
      </c>
    </row>
    <row r="22" spans="1:12" ht="30" customHeight="1">
      <c r="A22" s="419">
        <v>13</v>
      </c>
      <c r="B22" s="420" t="s">
        <v>778</v>
      </c>
      <c r="C22" s="440">
        <v>127</v>
      </c>
      <c r="D22" s="161">
        <v>302</v>
      </c>
      <c r="E22" s="435">
        <v>5.7531</v>
      </c>
      <c r="F22" s="435">
        <v>5.7531</v>
      </c>
      <c r="G22" s="436">
        <v>0</v>
      </c>
      <c r="H22" s="436">
        <v>0</v>
      </c>
      <c r="I22" s="435">
        <v>1.15062</v>
      </c>
      <c r="J22" s="1775"/>
      <c r="K22" s="425">
        <v>1500</v>
      </c>
      <c r="L22" s="438">
        <f t="shared" si="0"/>
        <v>0.1035558</v>
      </c>
    </row>
    <row r="23" spans="1:12" s="428" customFormat="1" ht="31.5" customHeight="1">
      <c r="A23" s="1776" t="s">
        <v>779</v>
      </c>
      <c r="B23" s="1777"/>
      <c r="C23" s="1034">
        <f>SUM(C10:C22)</f>
        <v>2540</v>
      </c>
      <c r="D23" s="1114">
        <v>302</v>
      </c>
      <c r="E23" s="1111">
        <f>SUM(E10:E22)</f>
        <v>115.062</v>
      </c>
      <c r="F23" s="1111">
        <f>SUM(F10:F22)</f>
        <v>115.062</v>
      </c>
      <c r="G23" s="1112">
        <f>SUM(G10:G22)</f>
        <v>0</v>
      </c>
      <c r="H23" s="1112">
        <f>SUM(H10:H22)</f>
        <v>0</v>
      </c>
      <c r="I23" s="1111">
        <f>SUM(I10:I22)</f>
        <v>23.012400000000003</v>
      </c>
      <c r="J23" s="1112"/>
      <c r="K23" s="1062">
        <v>1500</v>
      </c>
      <c r="L23" s="1109">
        <f>SUM(L10:L22)</f>
        <v>2.071116</v>
      </c>
    </row>
    <row r="24" spans="1:10" ht="15">
      <c r="A24" s="429"/>
      <c r="B24" s="429"/>
      <c r="C24" s="917"/>
      <c r="D24" s="429"/>
      <c r="E24" s="407"/>
      <c r="F24" s="407"/>
      <c r="G24" s="407"/>
      <c r="H24" s="407"/>
      <c r="I24" s="407"/>
      <c r="J24" s="407"/>
    </row>
    <row r="25" spans="1:10" ht="20.25">
      <c r="A25" s="59"/>
      <c r="B25" s="59"/>
      <c r="C25" s="439"/>
      <c r="E25" s="407"/>
      <c r="F25" s="407"/>
      <c r="G25" s="407"/>
      <c r="H25" s="407"/>
      <c r="I25" s="407"/>
      <c r="J25" s="407"/>
    </row>
    <row r="26" spans="1:12" s="407" customFormat="1" ht="72.75" customHeight="1">
      <c r="A26" s="1795" t="s">
        <v>861</v>
      </c>
      <c r="B26" s="1795"/>
      <c r="C26" s="918"/>
      <c r="D26" s="921"/>
      <c r="I26" s="1779" t="s">
        <v>862</v>
      </c>
      <c r="J26" s="1779"/>
      <c r="K26" s="1779"/>
      <c r="L26" s="1779"/>
    </row>
  </sheetData>
  <sheetProtection/>
  <mergeCells count="18">
    <mergeCell ref="I7:J7"/>
    <mergeCell ref="A5:J5"/>
    <mergeCell ref="D1:E1"/>
    <mergeCell ref="K1:L1"/>
    <mergeCell ref="A3:L3"/>
    <mergeCell ref="A4:L4"/>
    <mergeCell ref="C2:K2"/>
    <mergeCell ref="K7:L7"/>
    <mergeCell ref="J10:J22"/>
    <mergeCell ref="A23:B23"/>
    <mergeCell ref="A26:B26"/>
    <mergeCell ref="I26:L26"/>
    <mergeCell ref="H6:J6"/>
    <mergeCell ref="A7:A8"/>
    <mergeCell ref="B7:B8"/>
    <mergeCell ref="C7:C8"/>
    <mergeCell ref="D7:D8"/>
    <mergeCell ref="E7:H7"/>
  </mergeCells>
  <printOptions horizontalCentered="1"/>
  <pageMargins left="0.72" right="0.2" top="0.2" bottom="0.2" header="0.2" footer="0.2"/>
  <pageSetup horizontalDpi="600" verticalDpi="600" orientation="landscape" paperSize="9" scale="80" r:id="rId1"/>
  <headerFooter>
    <oddFooter>&amp;C60</oddFooter>
  </headerFooter>
</worksheet>
</file>

<file path=xl/worksheets/sheet61.xml><?xml version="1.0" encoding="utf-8"?>
<worksheet xmlns="http://schemas.openxmlformats.org/spreadsheetml/2006/main" xmlns:r="http://schemas.openxmlformats.org/officeDocument/2006/relationships">
  <sheetPr>
    <tabColor rgb="FF00B050"/>
  </sheetPr>
  <dimension ref="A1:L26"/>
  <sheetViews>
    <sheetView view="pageBreakPreview" zoomScaleNormal="70" zoomScaleSheetLayoutView="100" zoomScalePageLayoutView="0" workbookViewId="0" topLeftCell="A1">
      <selection activeCell="A4" sqref="A4:L5"/>
    </sheetView>
  </sheetViews>
  <sheetFormatPr defaultColWidth="9.140625" defaultRowHeight="12.75"/>
  <cols>
    <col min="1" max="1" width="5.57421875" style="407" customWidth="1"/>
    <col min="2" max="2" width="14.8515625" style="407" customWidth="1"/>
    <col min="3" max="3" width="10.7109375" style="407" customWidth="1"/>
    <col min="4" max="4" width="12.8515625" style="407" customWidth="1"/>
    <col min="5" max="5" width="9.57421875" style="407" customWidth="1"/>
    <col min="6" max="6" width="10.140625" style="407" customWidth="1"/>
    <col min="7" max="7" width="8.00390625" style="407" customWidth="1"/>
    <col min="8" max="8" width="8.140625" style="407" customWidth="1"/>
    <col min="9" max="9" width="9.7109375" style="407" customWidth="1"/>
    <col min="10" max="10" width="8.140625" style="407" customWidth="1"/>
    <col min="11" max="11" width="11.57421875" style="407" customWidth="1"/>
    <col min="12" max="12" width="11.8515625" style="407" customWidth="1"/>
    <col min="13" max="16384" width="9.140625" style="407" customWidth="1"/>
  </cols>
  <sheetData>
    <row r="1" spans="4:12" ht="12.75" customHeight="1">
      <c r="D1" s="1284"/>
      <c r="E1" s="1284"/>
      <c r="K1" s="1794" t="s">
        <v>577</v>
      </c>
      <c r="L1" s="1794"/>
    </row>
    <row r="2" spans="1:12" ht="15.75">
      <c r="A2" s="1403" t="s">
        <v>0</v>
      </c>
      <c r="B2" s="1403"/>
      <c r="C2" s="1403"/>
      <c r="D2" s="1403"/>
      <c r="E2" s="1403"/>
      <c r="F2" s="1403"/>
      <c r="G2" s="1403"/>
      <c r="H2" s="1403"/>
      <c r="I2" s="1403"/>
      <c r="J2" s="1403"/>
      <c r="K2" s="942"/>
      <c r="L2" s="942"/>
    </row>
    <row r="3" spans="1:12" ht="18">
      <c r="A3" s="1786" t="s">
        <v>636</v>
      </c>
      <c r="B3" s="1786"/>
      <c r="C3" s="1786"/>
      <c r="D3" s="1786"/>
      <c r="E3" s="1786"/>
      <c r="F3" s="1786"/>
      <c r="G3" s="1786"/>
      <c r="H3" s="1786"/>
      <c r="I3" s="1786"/>
      <c r="J3" s="1786"/>
      <c r="K3" s="942"/>
      <c r="L3" s="942"/>
    </row>
    <row r="4" spans="1:12" ht="9.75" customHeight="1">
      <c r="A4" s="1808" t="s">
        <v>646</v>
      </c>
      <c r="B4" s="1808"/>
      <c r="C4" s="1808"/>
      <c r="D4" s="1808"/>
      <c r="E4" s="1808"/>
      <c r="F4" s="1808"/>
      <c r="G4" s="1808"/>
      <c r="H4" s="1808"/>
      <c r="I4" s="1808"/>
      <c r="J4" s="1808"/>
      <c r="K4" s="1808"/>
      <c r="L4" s="1808"/>
    </row>
    <row r="5" spans="1:12" s="412" customFormat="1" ht="18.75" customHeight="1">
      <c r="A5" s="1808"/>
      <c r="B5" s="1808"/>
      <c r="C5" s="1808"/>
      <c r="D5" s="1808"/>
      <c r="E5" s="1808"/>
      <c r="F5" s="1808"/>
      <c r="G5" s="1808"/>
      <c r="H5" s="1808"/>
      <c r="I5" s="1808"/>
      <c r="J5" s="1808"/>
      <c r="K5" s="1808"/>
      <c r="L5" s="1808"/>
    </row>
    <row r="6" spans="1:10" ht="12.75">
      <c r="A6" s="1788"/>
      <c r="B6" s="1788"/>
      <c r="C6" s="1788"/>
      <c r="D6" s="1788"/>
      <c r="E6" s="1788"/>
      <c r="F6" s="1788"/>
      <c r="G6" s="1788"/>
      <c r="H6" s="1788"/>
      <c r="I6" s="1788"/>
      <c r="J6" s="1788"/>
    </row>
    <row r="7" spans="1:10" ht="12.75">
      <c r="A7" s="414" t="s">
        <v>765</v>
      </c>
      <c r="B7" s="414"/>
      <c r="D7" s="415"/>
      <c r="H7" s="1785"/>
      <c r="I7" s="1785"/>
      <c r="J7" s="1785"/>
    </row>
    <row r="8" spans="1:12" ht="24.75" customHeight="1">
      <c r="A8" s="1369" t="s">
        <v>2</v>
      </c>
      <c r="B8" s="1369" t="s">
        <v>3</v>
      </c>
      <c r="C8" s="1380" t="s">
        <v>418</v>
      </c>
      <c r="D8" s="1534" t="s">
        <v>73</v>
      </c>
      <c r="E8" s="1780" t="s">
        <v>74</v>
      </c>
      <c r="F8" s="1781"/>
      <c r="G8" s="1781"/>
      <c r="H8" s="1782"/>
      <c r="I8" s="1392" t="s">
        <v>575</v>
      </c>
      <c r="J8" s="1392"/>
      <c r="K8" s="1810" t="s">
        <v>853</v>
      </c>
      <c r="L8" s="1811"/>
    </row>
    <row r="9" spans="1:12" ht="44.25" customHeight="1">
      <c r="A9" s="1369"/>
      <c r="B9" s="1369"/>
      <c r="C9" s="1381"/>
      <c r="D9" s="1809"/>
      <c r="E9" s="935" t="s">
        <v>854</v>
      </c>
      <c r="F9" s="935" t="s">
        <v>855</v>
      </c>
      <c r="G9" s="935" t="s">
        <v>856</v>
      </c>
      <c r="H9" s="935" t="s">
        <v>857</v>
      </c>
      <c r="I9" s="935" t="s">
        <v>13</v>
      </c>
      <c r="J9" s="935" t="s">
        <v>576</v>
      </c>
      <c r="K9" s="1113" t="s">
        <v>864</v>
      </c>
      <c r="L9" s="1113" t="s">
        <v>859</v>
      </c>
    </row>
    <row r="10" spans="1:12" s="59" customFormat="1" ht="12.75">
      <c r="A10" s="159">
        <v>1</v>
      </c>
      <c r="B10" s="159">
        <v>2</v>
      </c>
      <c r="C10" s="159">
        <v>3</v>
      </c>
      <c r="D10" s="159">
        <v>8</v>
      </c>
      <c r="E10" s="159">
        <v>9</v>
      </c>
      <c r="F10" s="159">
        <v>10</v>
      </c>
      <c r="G10" s="159">
        <v>11</v>
      </c>
      <c r="H10" s="159">
        <v>12</v>
      </c>
      <c r="I10" s="159">
        <v>13</v>
      </c>
      <c r="J10" s="159">
        <v>14</v>
      </c>
      <c r="K10" s="74">
        <v>15</v>
      </c>
      <c r="L10" s="74">
        <v>16</v>
      </c>
    </row>
    <row r="11" spans="1:12" ht="21" customHeight="1">
      <c r="A11" s="441">
        <v>1</v>
      </c>
      <c r="B11" s="442" t="s">
        <v>766</v>
      </c>
      <c r="C11" s="1799" t="s">
        <v>1019</v>
      </c>
      <c r="D11" s="1800"/>
      <c r="E11" s="1800"/>
      <c r="F11" s="1800"/>
      <c r="G11" s="1800"/>
      <c r="H11" s="1800"/>
      <c r="I11" s="1800"/>
      <c r="J11" s="1800"/>
      <c r="K11" s="1800"/>
      <c r="L11" s="1801"/>
    </row>
    <row r="12" spans="1:12" ht="21" customHeight="1">
      <c r="A12" s="441">
        <v>2</v>
      </c>
      <c r="B12" s="442" t="s">
        <v>767</v>
      </c>
      <c r="C12" s="1802"/>
      <c r="D12" s="1803"/>
      <c r="E12" s="1803"/>
      <c r="F12" s="1803"/>
      <c r="G12" s="1803"/>
      <c r="H12" s="1803"/>
      <c r="I12" s="1803"/>
      <c r="J12" s="1803"/>
      <c r="K12" s="1803"/>
      <c r="L12" s="1804"/>
    </row>
    <row r="13" spans="1:12" ht="21" customHeight="1">
      <c r="A13" s="441">
        <v>3</v>
      </c>
      <c r="B13" s="442" t="s">
        <v>768</v>
      </c>
      <c r="C13" s="1802"/>
      <c r="D13" s="1803"/>
      <c r="E13" s="1803"/>
      <c r="F13" s="1803"/>
      <c r="G13" s="1803"/>
      <c r="H13" s="1803"/>
      <c r="I13" s="1803"/>
      <c r="J13" s="1803"/>
      <c r="K13" s="1803"/>
      <c r="L13" s="1804"/>
    </row>
    <row r="14" spans="1:12" ht="21" customHeight="1">
      <c r="A14" s="441">
        <v>4</v>
      </c>
      <c r="B14" s="442" t="s">
        <v>769</v>
      </c>
      <c r="C14" s="1802"/>
      <c r="D14" s="1803"/>
      <c r="E14" s="1803"/>
      <c r="F14" s="1803"/>
      <c r="G14" s="1803"/>
      <c r="H14" s="1803"/>
      <c r="I14" s="1803"/>
      <c r="J14" s="1803"/>
      <c r="K14" s="1803"/>
      <c r="L14" s="1804"/>
    </row>
    <row r="15" spans="1:12" ht="21" customHeight="1">
      <c r="A15" s="441">
        <v>5</v>
      </c>
      <c r="B15" s="442" t="s">
        <v>770</v>
      </c>
      <c r="C15" s="1802"/>
      <c r="D15" s="1803"/>
      <c r="E15" s="1803"/>
      <c r="F15" s="1803"/>
      <c r="G15" s="1803"/>
      <c r="H15" s="1803"/>
      <c r="I15" s="1803"/>
      <c r="J15" s="1803"/>
      <c r="K15" s="1803"/>
      <c r="L15" s="1804"/>
    </row>
    <row r="16" spans="1:12" ht="21" customHeight="1">
      <c r="A16" s="441">
        <v>6</v>
      </c>
      <c r="B16" s="442" t="s">
        <v>771</v>
      </c>
      <c r="C16" s="1802"/>
      <c r="D16" s="1803"/>
      <c r="E16" s="1803"/>
      <c r="F16" s="1803"/>
      <c r="G16" s="1803"/>
      <c r="H16" s="1803"/>
      <c r="I16" s="1803"/>
      <c r="J16" s="1803"/>
      <c r="K16" s="1803"/>
      <c r="L16" s="1804"/>
    </row>
    <row r="17" spans="1:12" ht="21" customHeight="1">
      <c r="A17" s="441">
        <v>7</v>
      </c>
      <c r="B17" s="442" t="s">
        <v>772</v>
      </c>
      <c r="C17" s="1802"/>
      <c r="D17" s="1803"/>
      <c r="E17" s="1803"/>
      <c r="F17" s="1803"/>
      <c r="G17" s="1803"/>
      <c r="H17" s="1803"/>
      <c r="I17" s="1803"/>
      <c r="J17" s="1803"/>
      <c r="K17" s="1803"/>
      <c r="L17" s="1804"/>
    </row>
    <row r="18" spans="1:12" ht="21" customHeight="1">
      <c r="A18" s="441">
        <v>8</v>
      </c>
      <c r="B18" s="442" t="s">
        <v>773</v>
      </c>
      <c r="C18" s="1802"/>
      <c r="D18" s="1803"/>
      <c r="E18" s="1803"/>
      <c r="F18" s="1803"/>
      <c r="G18" s="1803"/>
      <c r="H18" s="1803"/>
      <c r="I18" s="1803"/>
      <c r="J18" s="1803"/>
      <c r="K18" s="1803"/>
      <c r="L18" s="1804"/>
    </row>
    <row r="19" spans="1:12" ht="21" customHeight="1">
      <c r="A19" s="441">
        <v>9</v>
      </c>
      <c r="B19" s="442" t="s">
        <v>774</v>
      </c>
      <c r="C19" s="1802"/>
      <c r="D19" s="1803"/>
      <c r="E19" s="1803"/>
      <c r="F19" s="1803"/>
      <c r="G19" s="1803"/>
      <c r="H19" s="1803"/>
      <c r="I19" s="1803"/>
      <c r="J19" s="1803"/>
      <c r="K19" s="1803"/>
      <c r="L19" s="1804"/>
    </row>
    <row r="20" spans="1:12" ht="21" customHeight="1">
      <c r="A20" s="441">
        <v>10</v>
      </c>
      <c r="B20" s="442" t="s">
        <v>775</v>
      </c>
      <c r="C20" s="1802"/>
      <c r="D20" s="1803"/>
      <c r="E20" s="1803"/>
      <c r="F20" s="1803"/>
      <c r="G20" s="1803"/>
      <c r="H20" s="1803"/>
      <c r="I20" s="1803"/>
      <c r="J20" s="1803"/>
      <c r="K20" s="1803"/>
      <c r="L20" s="1804"/>
    </row>
    <row r="21" spans="1:12" ht="21" customHeight="1">
      <c r="A21" s="441">
        <v>11</v>
      </c>
      <c r="B21" s="442" t="s">
        <v>776</v>
      </c>
      <c r="C21" s="1802"/>
      <c r="D21" s="1803"/>
      <c r="E21" s="1803"/>
      <c r="F21" s="1803"/>
      <c r="G21" s="1803"/>
      <c r="H21" s="1803"/>
      <c r="I21" s="1803"/>
      <c r="J21" s="1803"/>
      <c r="K21" s="1803"/>
      <c r="L21" s="1804"/>
    </row>
    <row r="22" spans="1:12" ht="21" customHeight="1">
      <c r="A22" s="441">
        <v>12</v>
      </c>
      <c r="B22" s="442" t="s">
        <v>777</v>
      </c>
      <c r="C22" s="1802"/>
      <c r="D22" s="1803"/>
      <c r="E22" s="1803"/>
      <c r="F22" s="1803"/>
      <c r="G22" s="1803"/>
      <c r="H22" s="1803"/>
      <c r="I22" s="1803"/>
      <c r="J22" s="1803"/>
      <c r="K22" s="1803"/>
      <c r="L22" s="1804"/>
    </row>
    <row r="23" spans="1:12" ht="21" customHeight="1">
      <c r="A23" s="441">
        <v>13</v>
      </c>
      <c r="B23" s="442" t="s">
        <v>778</v>
      </c>
      <c r="C23" s="1805"/>
      <c r="D23" s="1806"/>
      <c r="E23" s="1806"/>
      <c r="F23" s="1806"/>
      <c r="G23" s="1806"/>
      <c r="H23" s="1806"/>
      <c r="I23" s="1806"/>
      <c r="J23" s="1806"/>
      <c r="K23" s="1806"/>
      <c r="L23" s="1807"/>
    </row>
    <row r="24" spans="1:12" ht="21" customHeight="1">
      <c r="A24" s="1776" t="s">
        <v>779</v>
      </c>
      <c r="B24" s="1777"/>
      <c r="C24" s="1115">
        <f>SUM(C11:C23)</f>
        <v>0</v>
      </c>
      <c r="D24" s="1115" t="s">
        <v>7</v>
      </c>
      <c r="E24" s="1107">
        <f aca="true" t="shared" si="0" ref="E24:J24">SUM(E11:E23)</f>
        <v>0</v>
      </c>
      <c r="F24" s="1107">
        <f t="shared" si="0"/>
        <v>0</v>
      </c>
      <c r="G24" s="1115">
        <f t="shared" si="0"/>
        <v>0</v>
      </c>
      <c r="H24" s="1115">
        <f t="shared" si="0"/>
        <v>0</v>
      </c>
      <c r="I24" s="1107">
        <f t="shared" si="0"/>
        <v>0</v>
      </c>
      <c r="J24" s="996">
        <f t="shared" si="0"/>
        <v>0</v>
      </c>
      <c r="K24" s="1110">
        <v>0</v>
      </c>
      <c r="L24" s="1108">
        <f>SUM(L11:L23)</f>
        <v>0</v>
      </c>
    </row>
    <row r="25" spans="1:10" ht="12.75">
      <c r="A25" s="443"/>
      <c r="B25" s="443"/>
      <c r="C25" s="443"/>
      <c r="D25" s="443"/>
      <c r="E25" s="443"/>
      <c r="F25" s="443"/>
      <c r="G25" s="443"/>
      <c r="H25" s="443"/>
      <c r="I25" s="443"/>
      <c r="J25" s="443"/>
    </row>
    <row r="26" spans="1:12" ht="62.25" customHeight="1">
      <c r="A26" s="445" t="s">
        <v>9</v>
      </c>
      <c r="C26" s="1798"/>
      <c r="D26" s="1798"/>
      <c r="F26" s="59"/>
      <c r="G26" s="59"/>
      <c r="H26" s="59"/>
      <c r="I26" s="1307" t="s">
        <v>741</v>
      </c>
      <c r="J26" s="1307"/>
      <c r="K26" s="1307"/>
      <c r="L26" s="1307"/>
    </row>
  </sheetData>
  <sheetProtection/>
  <mergeCells count="18">
    <mergeCell ref="E8:H8"/>
    <mergeCell ref="I8:J8"/>
    <mergeCell ref="D1:E1"/>
    <mergeCell ref="K1:L1"/>
    <mergeCell ref="A2:J2"/>
    <mergeCell ref="A3:J3"/>
    <mergeCell ref="A6:J6"/>
    <mergeCell ref="K8:L8"/>
    <mergeCell ref="C26:D26"/>
    <mergeCell ref="C11:L23"/>
    <mergeCell ref="A24:B24"/>
    <mergeCell ref="I26:L26"/>
    <mergeCell ref="A4:L5"/>
    <mergeCell ref="H7:J7"/>
    <mergeCell ref="A8:A9"/>
    <mergeCell ref="B8:B9"/>
    <mergeCell ref="C8:C9"/>
    <mergeCell ref="D8:D9"/>
  </mergeCells>
  <printOptions horizontalCentered="1"/>
  <pageMargins left="0.72" right="0.2" top="0.2" bottom="0.2" header="0.2" footer="0.2"/>
  <pageSetup horizontalDpi="600" verticalDpi="600" orientation="landscape" paperSize="9" r:id="rId1"/>
  <headerFooter>
    <oddFooter>&amp;C61</oddFooter>
  </headerFooter>
</worksheet>
</file>

<file path=xl/worksheets/sheet62.xml><?xml version="1.0" encoding="utf-8"?>
<worksheet xmlns="http://schemas.openxmlformats.org/spreadsheetml/2006/main" xmlns:r="http://schemas.openxmlformats.org/officeDocument/2006/relationships">
  <sheetPr>
    <tabColor rgb="FF00B050"/>
    <pageSetUpPr fitToPage="1"/>
  </sheetPr>
  <dimension ref="A1:L26"/>
  <sheetViews>
    <sheetView view="pageBreakPreview" zoomScaleNormal="70" zoomScaleSheetLayoutView="100" zoomScalePageLayoutView="0" workbookViewId="0" topLeftCell="A11">
      <selection activeCell="A4" sqref="A4:L5"/>
    </sheetView>
  </sheetViews>
  <sheetFormatPr defaultColWidth="9.140625" defaultRowHeight="12.75"/>
  <cols>
    <col min="1" max="1" width="5.57421875" style="407" customWidth="1"/>
    <col min="2" max="2" width="13.8515625" style="407" customWidth="1"/>
    <col min="3" max="3" width="10.28125" style="407" customWidth="1"/>
    <col min="4" max="4" width="12.8515625" style="407" customWidth="1"/>
    <col min="5" max="5" width="10.00390625" style="407" customWidth="1"/>
    <col min="6" max="6" width="9.7109375" style="407" customWidth="1"/>
    <col min="7" max="7" width="8.00390625" style="407" customWidth="1"/>
    <col min="8" max="8" width="8.140625" style="407" customWidth="1"/>
    <col min="9" max="9" width="9.421875" style="407" customWidth="1"/>
    <col min="10" max="10" width="8.140625" style="407" customWidth="1"/>
    <col min="11" max="12" width="11.28125" style="407" customWidth="1"/>
    <col min="13" max="16384" width="9.140625" style="407" customWidth="1"/>
  </cols>
  <sheetData>
    <row r="1" spans="4:12" ht="12.75" customHeight="1">
      <c r="D1" s="1284"/>
      <c r="E1" s="1284"/>
      <c r="K1" s="1794" t="s">
        <v>579</v>
      </c>
      <c r="L1" s="1794"/>
    </row>
    <row r="2" spans="1:12" ht="15.75">
      <c r="A2" s="1403" t="s">
        <v>0</v>
      </c>
      <c r="B2" s="1403"/>
      <c r="C2" s="1403"/>
      <c r="D2" s="1403"/>
      <c r="E2" s="1403"/>
      <c r="F2" s="1403"/>
      <c r="G2" s="1403"/>
      <c r="H2" s="1403"/>
      <c r="I2" s="1403"/>
      <c r="J2" s="1403"/>
      <c r="K2" s="942"/>
      <c r="L2" s="942"/>
    </row>
    <row r="3" spans="1:12" ht="18">
      <c r="A3" s="1786" t="s">
        <v>636</v>
      </c>
      <c r="B3" s="1786"/>
      <c r="C3" s="1786"/>
      <c r="D3" s="1786"/>
      <c r="E3" s="1786"/>
      <c r="F3" s="1786"/>
      <c r="G3" s="1786"/>
      <c r="H3" s="1786"/>
      <c r="I3" s="1786"/>
      <c r="J3" s="1786"/>
      <c r="K3" s="942"/>
      <c r="L3" s="942"/>
    </row>
    <row r="4" spans="1:12" ht="9.75" customHeight="1">
      <c r="A4" s="1821" t="s">
        <v>647</v>
      </c>
      <c r="B4" s="1821"/>
      <c r="C4" s="1821"/>
      <c r="D4" s="1821"/>
      <c r="E4" s="1821"/>
      <c r="F4" s="1821"/>
      <c r="G4" s="1821"/>
      <c r="H4" s="1821"/>
      <c r="I4" s="1821"/>
      <c r="J4" s="1821"/>
      <c r="K4" s="1821"/>
      <c r="L4" s="1821"/>
    </row>
    <row r="5" spans="1:12" s="412" customFormat="1" ht="18.75" customHeight="1">
      <c r="A5" s="1821"/>
      <c r="B5" s="1821"/>
      <c r="C5" s="1821"/>
      <c r="D5" s="1821"/>
      <c r="E5" s="1821"/>
      <c r="F5" s="1821"/>
      <c r="G5" s="1821"/>
      <c r="H5" s="1821"/>
      <c r="I5" s="1821"/>
      <c r="J5" s="1821"/>
      <c r="K5" s="1821"/>
      <c r="L5" s="1821"/>
    </row>
    <row r="6" spans="1:10" ht="12.75">
      <c r="A6" s="1788"/>
      <c r="B6" s="1788"/>
      <c r="C6" s="1788"/>
      <c r="D6" s="1788"/>
      <c r="E6" s="1788"/>
      <c r="F6" s="1788"/>
      <c r="G6" s="1788"/>
      <c r="H6" s="1788"/>
      <c r="I6" s="1788"/>
      <c r="J6" s="1788"/>
    </row>
    <row r="7" spans="1:10" ht="12.75">
      <c r="A7" s="1822" t="s">
        <v>765</v>
      </c>
      <c r="B7" s="1822"/>
      <c r="C7" s="1822"/>
      <c r="D7" s="415"/>
      <c r="H7" s="1785"/>
      <c r="I7" s="1785"/>
      <c r="J7" s="1785"/>
    </row>
    <row r="8" spans="1:12" ht="24.75" customHeight="1">
      <c r="A8" s="1369" t="s">
        <v>2</v>
      </c>
      <c r="B8" s="1369" t="s">
        <v>3</v>
      </c>
      <c r="C8" s="1380" t="s">
        <v>418</v>
      </c>
      <c r="D8" s="1534" t="s">
        <v>73</v>
      </c>
      <c r="E8" s="1369" t="s">
        <v>74</v>
      </c>
      <c r="F8" s="1369"/>
      <c r="G8" s="1369"/>
      <c r="H8" s="1369"/>
      <c r="I8" s="1369" t="s">
        <v>575</v>
      </c>
      <c r="J8" s="1369"/>
      <c r="K8" s="1810" t="s">
        <v>853</v>
      </c>
      <c r="L8" s="1811"/>
    </row>
    <row r="9" spans="1:12" ht="44.25" customHeight="1">
      <c r="A9" s="1369"/>
      <c r="B9" s="1369"/>
      <c r="C9" s="1381"/>
      <c r="D9" s="1809"/>
      <c r="E9" s="935" t="s">
        <v>854</v>
      </c>
      <c r="F9" s="935" t="s">
        <v>855</v>
      </c>
      <c r="G9" s="935" t="s">
        <v>856</v>
      </c>
      <c r="H9" s="935" t="s">
        <v>857</v>
      </c>
      <c r="I9" s="935" t="s">
        <v>13</v>
      </c>
      <c r="J9" s="935" t="s">
        <v>576</v>
      </c>
      <c r="K9" s="1113" t="s">
        <v>864</v>
      </c>
      <c r="L9" s="1113" t="s">
        <v>859</v>
      </c>
    </row>
    <row r="10" spans="1:12" s="59" customFormat="1" ht="12.75">
      <c r="A10" s="405">
        <v>1</v>
      </c>
      <c r="B10" s="405">
        <v>2</v>
      </c>
      <c r="C10" s="405">
        <v>3</v>
      </c>
      <c r="D10" s="405">
        <v>8</v>
      </c>
      <c r="E10" s="405">
        <v>9</v>
      </c>
      <c r="F10" s="405">
        <v>10</v>
      </c>
      <c r="G10" s="405">
        <v>11</v>
      </c>
      <c r="H10" s="405">
        <v>12</v>
      </c>
      <c r="I10" s="405">
        <v>13</v>
      </c>
      <c r="J10" s="405">
        <v>14</v>
      </c>
      <c r="K10" s="74">
        <v>15</v>
      </c>
      <c r="L10" s="74">
        <v>16</v>
      </c>
    </row>
    <row r="11" spans="1:12" ht="22.5" customHeight="1">
      <c r="A11" s="441">
        <v>1</v>
      </c>
      <c r="B11" s="442" t="s">
        <v>766</v>
      </c>
      <c r="C11" s="1812" t="s">
        <v>1019</v>
      </c>
      <c r="D11" s="1813"/>
      <c r="E11" s="1813"/>
      <c r="F11" s="1813"/>
      <c r="G11" s="1813"/>
      <c r="H11" s="1813"/>
      <c r="I11" s="1813"/>
      <c r="J11" s="1813"/>
      <c r="K11" s="1813"/>
      <c r="L11" s="1814"/>
    </row>
    <row r="12" spans="1:12" ht="22.5" customHeight="1">
      <c r="A12" s="441">
        <v>2</v>
      </c>
      <c r="B12" s="442" t="s">
        <v>767</v>
      </c>
      <c r="C12" s="1815"/>
      <c r="D12" s="1816"/>
      <c r="E12" s="1816"/>
      <c r="F12" s="1816"/>
      <c r="G12" s="1816"/>
      <c r="H12" s="1816"/>
      <c r="I12" s="1816"/>
      <c r="J12" s="1816"/>
      <c r="K12" s="1816"/>
      <c r="L12" s="1817"/>
    </row>
    <row r="13" spans="1:12" ht="22.5" customHeight="1">
      <c r="A13" s="441">
        <v>3</v>
      </c>
      <c r="B13" s="442" t="s">
        <v>768</v>
      </c>
      <c r="C13" s="1815"/>
      <c r="D13" s="1816"/>
      <c r="E13" s="1816"/>
      <c r="F13" s="1816"/>
      <c r="G13" s="1816"/>
      <c r="H13" s="1816"/>
      <c r="I13" s="1816"/>
      <c r="J13" s="1816"/>
      <c r="K13" s="1816"/>
      <c r="L13" s="1817"/>
    </row>
    <row r="14" spans="1:12" ht="22.5" customHeight="1">
      <c r="A14" s="441">
        <v>4</v>
      </c>
      <c r="B14" s="442" t="s">
        <v>769</v>
      </c>
      <c r="C14" s="1815"/>
      <c r="D14" s="1816"/>
      <c r="E14" s="1816"/>
      <c r="F14" s="1816"/>
      <c r="G14" s="1816"/>
      <c r="H14" s="1816"/>
      <c r="I14" s="1816"/>
      <c r="J14" s="1816"/>
      <c r="K14" s="1816"/>
      <c r="L14" s="1817"/>
    </row>
    <row r="15" spans="1:12" ht="22.5" customHeight="1">
      <c r="A15" s="441">
        <v>5</v>
      </c>
      <c r="B15" s="442" t="s">
        <v>770</v>
      </c>
      <c r="C15" s="1815"/>
      <c r="D15" s="1816"/>
      <c r="E15" s="1816"/>
      <c r="F15" s="1816"/>
      <c r="G15" s="1816"/>
      <c r="H15" s="1816"/>
      <c r="I15" s="1816"/>
      <c r="J15" s="1816"/>
      <c r="K15" s="1816"/>
      <c r="L15" s="1817"/>
    </row>
    <row r="16" spans="1:12" ht="22.5" customHeight="1">
      <c r="A16" s="441">
        <v>6</v>
      </c>
      <c r="B16" s="442" t="s">
        <v>771</v>
      </c>
      <c r="C16" s="1815"/>
      <c r="D16" s="1816"/>
      <c r="E16" s="1816"/>
      <c r="F16" s="1816"/>
      <c r="G16" s="1816"/>
      <c r="H16" s="1816"/>
      <c r="I16" s="1816"/>
      <c r="J16" s="1816"/>
      <c r="K16" s="1816"/>
      <c r="L16" s="1817"/>
    </row>
    <row r="17" spans="1:12" ht="22.5" customHeight="1">
      <c r="A17" s="441">
        <v>7</v>
      </c>
      <c r="B17" s="442" t="s">
        <v>772</v>
      </c>
      <c r="C17" s="1815"/>
      <c r="D17" s="1816"/>
      <c r="E17" s="1816"/>
      <c r="F17" s="1816"/>
      <c r="G17" s="1816"/>
      <c r="H17" s="1816"/>
      <c r="I17" s="1816"/>
      <c r="J17" s="1816"/>
      <c r="K17" s="1816"/>
      <c r="L17" s="1817"/>
    </row>
    <row r="18" spans="1:12" ht="22.5" customHeight="1">
      <c r="A18" s="441">
        <v>8</v>
      </c>
      <c r="B18" s="442" t="s">
        <v>773</v>
      </c>
      <c r="C18" s="1815"/>
      <c r="D18" s="1816"/>
      <c r="E18" s="1816"/>
      <c r="F18" s="1816"/>
      <c r="G18" s="1816"/>
      <c r="H18" s="1816"/>
      <c r="I18" s="1816"/>
      <c r="J18" s="1816"/>
      <c r="K18" s="1816"/>
      <c r="L18" s="1817"/>
    </row>
    <row r="19" spans="1:12" ht="22.5" customHeight="1">
      <c r="A19" s="441">
        <v>9</v>
      </c>
      <c r="B19" s="442" t="s">
        <v>774</v>
      </c>
      <c r="C19" s="1815"/>
      <c r="D19" s="1816"/>
      <c r="E19" s="1816"/>
      <c r="F19" s="1816"/>
      <c r="G19" s="1816"/>
      <c r="H19" s="1816"/>
      <c r="I19" s="1816"/>
      <c r="J19" s="1816"/>
      <c r="K19" s="1816"/>
      <c r="L19" s="1817"/>
    </row>
    <row r="20" spans="1:12" ht="22.5" customHeight="1">
      <c r="A20" s="441">
        <v>10</v>
      </c>
      <c r="B20" s="442" t="s">
        <v>775</v>
      </c>
      <c r="C20" s="1815"/>
      <c r="D20" s="1816"/>
      <c r="E20" s="1816"/>
      <c r="F20" s="1816"/>
      <c r="G20" s="1816"/>
      <c r="H20" s="1816"/>
      <c r="I20" s="1816"/>
      <c r="J20" s="1816"/>
      <c r="K20" s="1816"/>
      <c r="L20" s="1817"/>
    </row>
    <row r="21" spans="1:12" ht="22.5" customHeight="1">
      <c r="A21" s="441">
        <v>11</v>
      </c>
      <c r="B21" s="442" t="s">
        <v>776</v>
      </c>
      <c r="C21" s="1815"/>
      <c r="D21" s="1816"/>
      <c r="E21" s="1816"/>
      <c r="F21" s="1816"/>
      <c r="G21" s="1816"/>
      <c r="H21" s="1816"/>
      <c r="I21" s="1816"/>
      <c r="J21" s="1816"/>
      <c r="K21" s="1816"/>
      <c r="L21" s="1817"/>
    </row>
    <row r="22" spans="1:12" ht="22.5" customHeight="1">
      <c r="A22" s="441">
        <v>12</v>
      </c>
      <c r="B22" s="442" t="s">
        <v>777</v>
      </c>
      <c r="C22" s="1815"/>
      <c r="D22" s="1816"/>
      <c r="E22" s="1816"/>
      <c r="F22" s="1816"/>
      <c r="G22" s="1816"/>
      <c r="H22" s="1816"/>
      <c r="I22" s="1816"/>
      <c r="J22" s="1816"/>
      <c r="K22" s="1816"/>
      <c r="L22" s="1817"/>
    </row>
    <row r="23" spans="1:12" ht="22.5" customHeight="1">
      <c r="A23" s="441">
        <v>13</v>
      </c>
      <c r="B23" s="442" t="s">
        <v>778</v>
      </c>
      <c r="C23" s="1818"/>
      <c r="D23" s="1819"/>
      <c r="E23" s="1819"/>
      <c r="F23" s="1819"/>
      <c r="G23" s="1819"/>
      <c r="H23" s="1819"/>
      <c r="I23" s="1819"/>
      <c r="J23" s="1819"/>
      <c r="K23" s="1819"/>
      <c r="L23" s="1820"/>
    </row>
    <row r="24" spans="1:12" ht="22.5" customHeight="1">
      <c r="A24" s="1776" t="s">
        <v>779</v>
      </c>
      <c r="B24" s="1777"/>
      <c r="C24" s="1115">
        <f>SUM(C11:C23)</f>
        <v>0</v>
      </c>
      <c r="D24" s="1115" t="s">
        <v>7</v>
      </c>
      <c r="E24" s="1107">
        <f>SUM(E11:E23)</f>
        <v>0</v>
      </c>
      <c r="F24" s="1107">
        <f>SUM(F11:F23)</f>
        <v>0</v>
      </c>
      <c r="G24" s="1115">
        <f>SUM(G11:G23)</f>
        <v>0</v>
      </c>
      <c r="H24" s="1115">
        <f>SUM(H11:H23)</f>
        <v>0</v>
      </c>
      <c r="I24" s="1107">
        <f>SUM(I11:I23)</f>
        <v>0</v>
      </c>
      <c r="J24" s="996" t="s">
        <v>7</v>
      </c>
      <c r="K24" s="1192">
        <v>0</v>
      </c>
      <c r="L24" s="1108">
        <f>SUM(L11:L23)</f>
        <v>0</v>
      </c>
    </row>
    <row r="25" spans="1:10" ht="18" customHeight="1">
      <c r="A25" s="444"/>
      <c r="B25" s="444"/>
      <c r="C25" s="444"/>
      <c r="D25" s="444"/>
      <c r="E25" s="444"/>
      <c r="F25" s="444"/>
      <c r="G25" s="444"/>
      <c r="H25" s="444"/>
      <c r="I25" s="444"/>
      <c r="J25" s="444"/>
    </row>
    <row r="26" spans="1:12" ht="62.25" customHeight="1">
      <c r="A26" s="674" t="s">
        <v>9</v>
      </c>
      <c r="C26" s="1798"/>
      <c r="D26" s="1798"/>
      <c r="F26" s="59"/>
      <c r="G26" s="59"/>
      <c r="H26" s="59"/>
      <c r="I26" s="1307" t="s">
        <v>741</v>
      </c>
      <c r="J26" s="1307"/>
      <c r="K26" s="1307"/>
      <c r="L26" s="1307"/>
    </row>
  </sheetData>
  <sheetProtection/>
  <mergeCells count="19">
    <mergeCell ref="D8:D9"/>
    <mergeCell ref="E8:H8"/>
    <mergeCell ref="D1:E1"/>
    <mergeCell ref="K1:L1"/>
    <mergeCell ref="A2:J2"/>
    <mergeCell ref="A3:J3"/>
    <mergeCell ref="A6:J6"/>
    <mergeCell ref="K8:L8"/>
    <mergeCell ref="I8:J8"/>
    <mergeCell ref="C26:D26"/>
    <mergeCell ref="C11:L23"/>
    <mergeCell ref="A24:B24"/>
    <mergeCell ref="I26:L26"/>
    <mergeCell ref="A4:L5"/>
    <mergeCell ref="A7:C7"/>
    <mergeCell ref="H7:J7"/>
    <mergeCell ref="A8:A9"/>
    <mergeCell ref="B8:B9"/>
    <mergeCell ref="C8:C9"/>
  </mergeCells>
  <printOptions horizontalCentered="1"/>
  <pageMargins left="0.708661417322835" right="0.2" top="0.236220472440945" bottom="0.2" header="0.2" footer="0.2"/>
  <pageSetup fitToHeight="1" fitToWidth="1" horizontalDpi="600" verticalDpi="600" orientation="landscape" paperSize="9" r:id="rId1"/>
  <headerFooter>
    <oddFooter>&amp;C62</oddFooter>
  </headerFooter>
</worksheet>
</file>

<file path=xl/worksheets/sheet63.xml><?xml version="1.0" encoding="utf-8"?>
<worksheet xmlns="http://schemas.openxmlformats.org/spreadsheetml/2006/main" xmlns:r="http://schemas.openxmlformats.org/officeDocument/2006/relationships">
  <sheetPr>
    <tabColor rgb="FFFFFF00"/>
  </sheetPr>
  <dimension ref="A1:O26"/>
  <sheetViews>
    <sheetView view="pageBreakPreview" zoomScale="85" zoomScaleSheetLayoutView="85" zoomScalePageLayoutView="0" workbookViewId="0" topLeftCell="A6">
      <selection activeCell="A4" sqref="A4:J5"/>
    </sheetView>
  </sheetViews>
  <sheetFormatPr defaultColWidth="9.140625" defaultRowHeight="12.75"/>
  <cols>
    <col min="1" max="1" width="5.57421875" style="1207" customWidth="1"/>
    <col min="2" max="2" width="14.7109375" style="1207" customWidth="1"/>
    <col min="3" max="3" width="12.421875" style="1207" customWidth="1"/>
    <col min="4" max="4" width="9.8515625" style="1207" customWidth="1"/>
    <col min="5" max="5" width="14.57421875" style="411" customWidth="1"/>
    <col min="6" max="6" width="14.421875" style="411" customWidth="1"/>
    <col min="7" max="7" width="8.00390625" style="411" customWidth="1"/>
    <col min="8" max="8" width="8.140625" style="411" customWidth="1"/>
    <col min="9" max="9" width="12.00390625" style="1207" customWidth="1"/>
    <col min="10" max="10" width="11.421875" style="1207" customWidth="1"/>
    <col min="11" max="11" width="9.140625" style="1207" customWidth="1"/>
    <col min="12" max="12" width="9.140625" style="411" customWidth="1"/>
    <col min="13" max="13" width="13.8515625" style="411" customWidth="1"/>
    <col min="14" max="16384" width="9.140625" style="411" customWidth="1"/>
  </cols>
  <sheetData>
    <row r="1" spans="4:10" ht="15">
      <c r="D1" s="1284"/>
      <c r="E1" s="1284"/>
      <c r="F1" s="1207"/>
      <c r="G1" s="1207"/>
      <c r="H1" s="1207"/>
      <c r="I1" s="1794" t="s">
        <v>1066</v>
      </c>
      <c r="J1" s="1794"/>
    </row>
    <row r="2" spans="1:10" ht="15.75">
      <c r="A2" s="1403" t="s">
        <v>0</v>
      </c>
      <c r="B2" s="1403"/>
      <c r="C2" s="1403"/>
      <c r="D2" s="1403"/>
      <c r="E2" s="1403"/>
      <c r="F2" s="1403"/>
      <c r="G2" s="1403"/>
      <c r="H2" s="1403"/>
      <c r="I2" s="1403"/>
      <c r="J2" s="1403"/>
    </row>
    <row r="3" spans="1:10" ht="18">
      <c r="A3" s="1786" t="s">
        <v>636</v>
      </c>
      <c r="B3" s="1786"/>
      <c r="C3" s="1786"/>
      <c r="D3" s="1786"/>
      <c r="E3" s="1786"/>
      <c r="F3" s="1786"/>
      <c r="G3" s="1786"/>
      <c r="H3" s="1786"/>
      <c r="I3" s="1786"/>
      <c r="J3" s="1786"/>
    </row>
    <row r="4" spans="1:10" ht="12.75" customHeight="1">
      <c r="A4" s="1787" t="s">
        <v>1064</v>
      </c>
      <c r="B4" s="1787"/>
      <c r="C4" s="1787"/>
      <c r="D4" s="1787"/>
      <c r="E4" s="1787"/>
      <c r="F4" s="1787"/>
      <c r="G4" s="1787"/>
      <c r="H4" s="1787"/>
      <c r="I4" s="1787"/>
      <c r="J4" s="1787"/>
    </row>
    <row r="5" spans="1:11" s="413" customFormat="1" ht="22.5" customHeight="1">
      <c r="A5" s="1787"/>
      <c r="B5" s="1787"/>
      <c r="C5" s="1787"/>
      <c r="D5" s="1787"/>
      <c r="E5" s="1787"/>
      <c r="F5" s="1787"/>
      <c r="G5" s="1787"/>
      <c r="H5" s="1787"/>
      <c r="I5" s="1787"/>
      <c r="J5" s="1787"/>
      <c r="K5" s="412"/>
    </row>
    <row r="6" spans="1:8" ht="12.75">
      <c r="A6" s="414" t="s">
        <v>754</v>
      </c>
      <c r="B6" s="414"/>
      <c r="D6" s="1209"/>
      <c r="E6" s="1207"/>
      <c r="F6" s="1207"/>
      <c r="G6" s="1207"/>
      <c r="H6" s="1209"/>
    </row>
    <row r="7" spans="1:10" ht="30.75" customHeight="1">
      <c r="A7" s="1392" t="s">
        <v>2</v>
      </c>
      <c r="B7" s="1392" t="s">
        <v>3</v>
      </c>
      <c r="C7" s="1796" t="s">
        <v>418</v>
      </c>
      <c r="D7" s="1783" t="s">
        <v>73</v>
      </c>
      <c r="E7" s="1780" t="s">
        <v>74</v>
      </c>
      <c r="F7" s="1781"/>
      <c r="G7" s="1781"/>
      <c r="H7" s="1782"/>
      <c r="I7" s="1771" t="s">
        <v>853</v>
      </c>
      <c r="J7" s="1772"/>
    </row>
    <row r="8" spans="1:10" ht="44.25" customHeight="1">
      <c r="A8" s="1392"/>
      <c r="B8" s="1392"/>
      <c r="C8" s="1797"/>
      <c r="D8" s="1784"/>
      <c r="E8" s="1205" t="s">
        <v>854</v>
      </c>
      <c r="F8" s="1205" t="s">
        <v>855</v>
      </c>
      <c r="G8" s="1205" t="s">
        <v>856</v>
      </c>
      <c r="H8" s="1205" t="s">
        <v>857</v>
      </c>
      <c r="I8" s="1113" t="s">
        <v>864</v>
      </c>
      <c r="J8" s="1113" t="s">
        <v>859</v>
      </c>
    </row>
    <row r="9" spans="1:11" s="428" customFormat="1" ht="12.75">
      <c r="A9" s="159">
        <v>1</v>
      </c>
      <c r="B9" s="159">
        <v>2</v>
      </c>
      <c r="C9" s="159">
        <v>3</v>
      </c>
      <c r="D9" s="159">
        <v>8</v>
      </c>
      <c r="E9" s="159">
        <v>9</v>
      </c>
      <c r="F9" s="159">
        <v>10</v>
      </c>
      <c r="G9" s="159">
        <v>11</v>
      </c>
      <c r="H9" s="159">
        <v>12</v>
      </c>
      <c r="I9" s="77">
        <v>15</v>
      </c>
      <c r="J9" s="77">
        <v>16</v>
      </c>
      <c r="K9" s="59"/>
    </row>
    <row r="10" spans="1:13" ht="16.5">
      <c r="A10" s="419">
        <v>1</v>
      </c>
      <c r="B10" s="420" t="s">
        <v>766</v>
      </c>
      <c r="C10" s="434">
        <v>107322</v>
      </c>
      <c r="D10" s="161">
        <v>40</v>
      </c>
      <c r="E10" s="435">
        <f>F10</f>
        <v>429.288</v>
      </c>
      <c r="F10" s="435">
        <f>C10*D10*0.0001</f>
        <v>429.288</v>
      </c>
      <c r="G10" s="436">
        <v>0</v>
      </c>
      <c r="H10" s="436">
        <v>0</v>
      </c>
      <c r="I10" s="425">
        <v>1500</v>
      </c>
      <c r="J10" s="426">
        <f>F10*I10/100000</f>
        <v>6.43932</v>
      </c>
      <c r="L10" s="1179"/>
      <c r="M10" s="1179"/>
    </row>
    <row r="11" spans="1:13" ht="16.5">
      <c r="A11" s="419">
        <v>2</v>
      </c>
      <c r="B11" s="420" t="s">
        <v>767</v>
      </c>
      <c r="C11" s="434">
        <v>87713</v>
      </c>
      <c r="D11" s="161">
        <v>40</v>
      </c>
      <c r="E11" s="435">
        <f aca="true" t="shared" si="0" ref="E11:E22">F11</f>
        <v>350.85200000000003</v>
      </c>
      <c r="F11" s="435">
        <f aca="true" t="shared" si="1" ref="F11:F23">C11*D11*0.0001</f>
        <v>350.85200000000003</v>
      </c>
      <c r="G11" s="436">
        <v>0</v>
      </c>
      <c r="H11" s="436">
        <v>0</v>
      </c>
      <c r="I11" s="425">
        <v>1500</v>
      </c>
      <c r="J11" s="426">
        <f aca="true" t="shared" si="2" ref="J11:J23">F11*I11/100000</f>
        <v>5.26278</v>
      </c>
      <c r="L11" s="1179"/>
      <c r="M11" s="1179"/>
    </row>
    <row r="12" spans="1:13" ht="16.5">
      <c r="A12" s="419">
        <v>3</v>
      </c>
      <c r="B12" s="420" t="s">
        <v>768</v>
      </c>
      <c r="C12" s="434">
        <v>133876</v>
      </c>
      <c r="D12" s="161">
        <v>40</v>
      </c>
      <c r="E12" s="435">
        <f t="shared" si="0"/>
        <v>535.504</v>
      </c>
      <c r="F12" s="435">
        <f t="shared" si="1"/>
        <v>535.504</v>
      </c>
      <c r="G12" s="436">
        <v>0</v>
      </c>
      <c r="H12" s="436">
        <v>0</v>
      </c>
      <c r="I12" s="425">
        <v>1500</v>
      </c>
      <c r="J12" s="426">
        <f t="shared" si="2"/>
        <v>8.03256</v>
      </c>
      <c r="L12" s="1179"/>
      <c r="M12" s="1179"/>
    </row>
    <row r="13" spans="1:13" ht="16.5">
      <c r="A13" s="419">
        <v>4</v>
      </c>
      <c r="B13" s="420" t="s">
        <v>769</v>
      </c>
      <c r="C13" s="434">
        <v>178434</v>
      </c>
      <c r="D13" s="161">
        <v>40</v>
      </c>
      <c r="E13" s="435">
        <f t="shared" si="0"/>
        <v>713.736</v>
      </c>
      <c r="F13" s="435">
        <f t="shared" si="1"/>
        <v>713.736</v>
      </c>
      <c r="G13" s="436">
        <v>0</v>
      </c>
      <c r="H13" s="436">
        <v>0</v>
      </c>
      <c r="I13" s="425">
        <v>1500</v>
      </c>
      <c r="J13" s="426">
        <f t="shared" si="2"/>
        <v>10.70604</v>
      </c>
      <c r="L13" s="1179"/>
      <c r="M13" s="1179"/>
    </row>
    <row r="14" spans="1:13" ht="16.5">
      <c r="A14" s="419">
        <v>5</v>
      </c>
      <c r="B14" s="420" t="s">
        <v>770</v>
      </c>
      <c r="C14" s="434">
        <v>109123</v>
      </c>
      <c r="D14" s="161">
        <v>40</v>
      </c>
      <c r="E14" s="435">
        <f t="shared" si="0"/>
        <v>436.492</v>
      </c>
      <c r="F14" s="435">
        <f t="shared" si="1"/>
        <v>436.492</v>
      </c>
      <c r="G14" s="436">
        <v>0</v>
      </c>
      <c r="H14" s="436">
        <v>0</v>
      </c>
      <c r="I14" s="425">
        <v>1500</v>
      </c>
      <c r="J14" s="426">
        <f t="shared" si="2"/>
        <v>6.54738</v>
      </c>
      <c r="L14" s="1179"/>
      <c r="M14" s="1179"/>
    </row>
    <row r="15" spans="1:13" ht="16.5">
      <c r="A15" s="419">
        <v>6</v>
      </c>
      <c r="B15" s="420" t="s">
        <v>771</v>
      </c>
      <c r="C15" s="434">
        <v>117659</v>
      </c>
      <c r="D15" s="161">
        <v>40</v>
      </c>
      <c r="E15" s="435">
        <f t="shared" si="0"/>
        <v>470.636</v>
      </c>
      <c r="F15" s="435">
        <f t="shared" si="1"/>
        <v>470.636</v>
      </c>
      <c r="G15" s="436">
        <v>0</v>
      </c>
      <c r="H15" s="436">
        <v>0</v>
      </c>
      <c r="I15" s="425">
        <v>1500</v>
      </c>
      <c r="J15" s="426">
        <f t="shared" si="2"/>
        <v>7.05954</v>
      </c>
      <c r="L15" s="1179"/>
      <c r="M15" s="1179"/>
    </row>
    <row r="16" spans="1:15" ht="16.5">
      <c r="A16" s="419">
        <v>7</v>
      </c>
      <c r="B16" s="420" t="s">
        <v>772</v>
      </c>
      <c r="C16" s="434">
        <v>161630</v>
      </c>
      <c r="D16" s="161">
        <v>40</v>
      </c>
      <c r="E16" s="435">
        <f t="shared" si="0"/>
        <v>646.52</v>
      </c>
      <c r="F16" s="435">
        <f t="shared" si="1"/>
        <v>646.52</v>
      </c>
      <c r="G16" s="436">
        <v>0</v>
      </c>
      <c r="H16" s="436">
        <v>0</v>
      </c>
      <c r="I16" s="425">
        <v>1500</v>
      </c>
      <c r="J16" s="426">
        <f t="shared" si="2"/>
        <v>9.6978</v>
      </c>
      <c r="L16" s="1179"/>
      <c r="M16" s="1179"/>
      <c r="O16" s="411" t="s">
        <v>8</v>
      </c>
    </row>
    <row r="17" spans="1:13" ht="16.5">
      <c r="A17" s="419">
        <v>8</v>
      </c>
      <c r="B17" s="420" t="s">
        <v>773</v>
      </c>
      <c r="C17" s="434">
        <v>148471</v>
      </c>
      <c r="D17" s="161">
        <v>40</v>
      </c>
      <c r="E17" s="435">
        <f t="shared" si="0"/>
        <v>593.884</v>
      </c>
      <c r="F17" s="435">
        <f t="shared" si="1"/>
        <v>593.884</v>
      </c>
      <c r="G17" s="436">
        <v>0</v>
      </c>
      <c r="H17" s="436">
        <v>0</v>
      </c>
      <c r="I17" s="425">
        <v>1500</v>
      </c>
      <c r="J17" s="426">
        <f t="shared" si="2"/>
        <v>8.90826</v>
      </c>
      <c r="L17" s="1179"/>
      <c r="M17" s="1179"/>
    </row>
    <row r="18" spans="1:13" ht="16.5">
      <c r="A18" s="419">
        <v>9</v>
      </c>
      <c r="B18" s="420" t="s">
        <v>774</v>
      </c>
      <c r="C18" s="434">
        <v>114881</v>
      </c>
      <c r="D18" s="161">
        <v>40</v>
      </c>
      <c r="E18" s="435">
        <f t="shared" si="0"/>
        <v>459.524</v>
      </c>
      <c r="F18" s="435">
        <f t="shared" si="1"/>
        <v>459.524</v>
      </c>
      <c r="G18" s="436">
        <v>0</v>
      </c>
      <c r="H18" s="436">
        <v>0</v>
      </c>
      <c r="I18" s="425">
        <v>1500</v>
      </c>
      <c r="J18" s="426">
        <f t="shared" si="2"/>
        <v>6.89286</v>
      </c>
      <c r="L18" s="1179"/>
      <c r="M18" s="1179"/>
    </row>
    <row r="19" spans="1:13" ht="16.5">
      <c r="A19" s="419">
        <v>10</v>
      </c>
      <c r="B19" s="420" t="s">
        <v>775</v>
      </c>
      <c r="C19" s="434">
        <v>160894</v>
      </c>
      <c r="D19" s="161">
        <v>40</v>
      </c>
      <c r="E19" s="435">
        <f t="shared" si="0"/>
        <v>643.576</v>
      </c>
      <c r="F19" s="435">
        <f t="shared" si="1"/>
        <v>643.576</v>
      </c>
      <c r="G19" s="436">
        <v>0</v>
      </c>
      <c r="H19" s="436">
        <v>0</v>
      </c>
      <c r="I19" s="425">
        <v>1500</v>
      </c>
      <c r="J19" s="426">
        <f t="shared" si="2"/>
        <v>9.65364</v>
      </c>
      <c r="L19" s="1179"/>
      <c r="M19" s="1179"/>
    </row>
    <row r="20" spans="1:13" ht="16.5">
      <c r="A20" s="419">
        <v>11</v>
      </c>
      <c r="B20" s="420" t="s">
        <v>776</v>
      </c>
      <c r="C20" s="434">
        <v>112482</v>
      </c>
      <c r="D20" s="161">
        <v>40</v>
      </c>
      <c r="E20" s="435">
        <f t="shared" si="0"/>
        <v>449.928</v>
      </c>
      <c r="F20" s="435">
        <f t="shared" si="1"/>
        <v>449.928</v>
      </c>
      <c r="G20" s="436">
        <v>0</v>
      </c>
      <c r="H20" s="436">
        <v>0</v>
      </c>
      <c r="I20" s="425">
        <v>1500</v>
      </c>
      <c r="J20" s="426">
        <f t="shared" si="2"/>
        <v>6.74892</v>
      </c>
      <c r="L20" s="1179"/>
      <c r="M20" s="1179"/>
    </row>
    <row r="21" spans="1:13" ht="16.5">
      <c r="A21" s="419">
        <v>12</v>
      </c>
      <c r="B21" s="420" t="s">
        <v>777</v>
      </c>
      <c r="C21" s="434">
        <v>168771</v>
      </c>
      <c r="D21" s="161">
        <v>40</v>
      </c>
      <c r="E21" s="435">
        <f t="shared" si="0"/>
        <v>675.0840000000001</v>
      </c>
      <c r="F21" s="435">
        <f t="shared" si="1"/>
        <v>675.0840000000001</v>
      </c>
      <c r="G21" s="436">
        <v>0</v>
      </c>
      <c r="H21" s="436">
        <v>0</v>
      </c>
      <c r="I21" s="425">
        <v>1500</v>
      </c>
      <c r="J21" s="426">
        <f t="shared" si="2"/>
        <v>10.126260000000002</v>
      </c>
      <c r="L21" s="1179"/>
      <c r="M21" s="1179"/>
    </row>
    <row r="22" spans="1:13" ht="16.5">
      <c r="A22" s="419">
        <v>13</v>
      </c>
      <c r="B22" s="420" t="s">
        <v>778</v>
      </c>
      <c r="C22" s="434">
        <v>212559</v>
      </c>
      <c r="D22" s="161">
        <v>40</v>
      </c>
      <c r="E22" s="435">
        <f t="shared" si="0"/>
        <v>850.236</v>
      </c>
      <c r="F22" s="435">
        <f t="shared" si="1"/>
        <v>850.236</v>
      </c>
      <c r="G22" s="436">
        <v>0</v>
      </c>
      <c r="H22" s="436">
        <v>0</v>
      </c>
      <c r="I22" s="425">
        <v>1500</v>
      </c>
      <c r="J22" s="426">
        <f t="shared" si="2"/>
        <v>12.75354</v>
      </c>
      <c r="L22" s="1179"/>
      <c r="M22" s="1179"/>
    </row>
    <row r="23" spans="1:11" s="428" customFormat="1" ht="31.5" customHeight="1">
      <c r="A23" s="1776" t="s">
        <v>779</v>
      </c>
      <c r="B23" s="1777"/>
      <c r="C23" s="1227">
        <v>1813815</v>
      </c>
      <c r="D23" s="1227">
        <v>40</v>
      </c>
      <c r="E23" s="1241">
        <f>SUM(E10:E22)</f>
        <v>7255.26</v>
      </c>
      <c r="F23" s="1241">
        <f t="shared" si="1"/>
        <v>7255.26</v>
      </c>
      <c r="G23" s="1227">
        <f>SUM(G10:G22)</f>
        <v>0</v>
      </c>
      <c r="H23" s="1227">
        <f>SUM(H10:H22)</f>
        <v>0</v>
      </c>
      <c r="I23" s="1227">
        <v>1500</v>
      </c>
      <c r="J23" s="1081">
        <f t="shared" si="2"/>
        <v>108.8289</v>
      </c>
      <c r="K23" s="59"/>
    </row>
    <row r="24" spans="1:8" ht="12.75">
      <c r="A24" s="429"/>
      <c r="B24" s="429"/>
      <c r="C24" s="429"/>
      <c r="D24" s="429"/>
      <c r="E24" s="1207"/>
      <c r="F24" s="1207"/>
      <c r="G24" s="1207"/>
      <c r="H24" s="1207"/>
    </row>
    <row r="25" spans="1:8" ht="12.75">
      <c r="A25" s="59"/>
      <c r="B25" s="59"/>
      <c r="C25" s="920"/>
      <c r="E25" s="1207"/>
      <c r="F25" s="1207"/>
      <c r="G25" s="1207"/>
      <c r="H25" s="1207"/>
    </row>
    <row r="26" spans="1:10" s="1207" customFormat="1" ht="67.5" customHeight="1">
      <c r="A26" s="1778" t="s">
        <v>861</v>
      </c>
      <c r="B26" s="1778"/>
      <c r="C26" s="431"/>
      <c r="D26" s="916"/>
      <c r="E26" s="695"/>
      <c r="G26" s="1823" t="s">
        <v>862</v>
      </c>
      <c r="H26" s="1823"/>
      <c r="I26" s="1823"/>
      <c r="J26" s="1823"/>
    </row>
  </sheetData>
  <sheetProtection/>
  <mergeCells count="14">
    <mergeCell ref="E7:H7"/>
    <mergeCell ref="I7:J7"/>
    <mergeCell ref="G26:J26"/>
    <mergeCell ref="D1:E1"/>
    <mergeCell ref="I1:J1"/>
    <mergeCell ref="A4:J5"/>
    <mergeCell ref="A3:J3"/>
    <mergeCell ref="A2:J2"/>
    <mergeCell ref="A23:B23"/>
    <mergeCell ref="A26:B26"/>
    <mergeCell ref="A7:A8"/>
    <mergeCell ref="B7:B8"/>
    <mergeCell ref="C7:C8"/>
    <mergeCell ref="D7:D8"/>
  </mergeCells>
  <printOptions horizontalCentered="1"/>
  <pageMargins left="0.71" right="0.2" top="0.2" bottom="0.2" header="0.2" footer="0.2"/>
  <pageSetup horizontalDpi="600" verticalDpi="600" orientation="landscape" paperSize="9" r:id="rId1"/>
  <headerFooter>
    <oddFooter>&amp;C63</oddFooter>
  </headerFooter>
</worksheet>
</file>

<file path=xl/worksheets/sheet64.xml><?xml version="1.0" encoding="utf-8"?>
<worksheet xmlns="http://schemas.openxmlformats.org/spreadsheetml/2006/main" xmlns:r="http://schemas.openxmlformats.org/officeDocument/2006/relationships">
  <sheetPr>
    <tabColor rgb="FFFFFF00"/>
  </sheetPr>
  <dimension ref="A1:M27"/>
  <sheetViews>
    <sheetView view="pageBreakPreview" zoomScale="85" zoomScaleSheetLayoutView="85" zoomScalePageLayoutView="0" workbookViewId="0" topLeftCell="A6">
      <selection activeCell="A4" sqref="A4:J5"/>
    </sheetView>
  </sheetViews>
  <sheetFormatPr defaultColWidth="9.140625" defaultRowHeight="12.75"/>
  <cols>
    <col min="1" max="1" width="5.57421875" style="1207" customWidth="1"/>
    <col min="2" max="2" width="14.7109375" style="1207" customWidth="1"/>
    <col min="3" max="3" width="10.8515625" style="1207" customWidth="1"/>
    <col min="4" max="4" width="9.8515625" style="1207" customWidth="1"/>
    <col min="5" max="5" width="14.57421875" style="411" customWidth="1"/>
    <col min="6" max="6" width="13.8515625" style="411" customWidth="1"/>
    <col min="7" max="7" width="8.00390625" style="411" customWidth="1"/>
    <col min="8" max="8" width="8.140625" style="411" customWidth="1"/>
    <col min="9" max="9" width="12.00390625" style="1207" customWidth="1"/>
    <col min="10" max="10" width="11.421875" style="1207" customWidth="1"/>
    <col min="11" max="11" width="9.140625" style="1207" customWidth="1"/>
    <col min="12" max="12" width="9.140625" style="411" customWidth="1"/>
    <col min="13" max="13" width="13.8515625" style="411" customWidth="1"/>
    <col min="14" max="16384" width="9.140625" style="411" customWidth="1"/>
  </cols>
  <sheetData>
    <row r="1" spans="4:10" ht="15">
      <c r="D1" s="1284"/>
      <c r="E1" s="1284"/>
      <c r="F1" s="1207"/>
      <c r="G1" s="1207"/>
      <c r="H1" s="1207"/>
      <c r="I1" s="1794" t="s">
        <v>1060</v>
      </c>
      <c r="J1" s="1794"/>
    </row>
    <row r="2" spans="1:10" ht="15.75">
      <c r="A2" s="1403" t="s">
        <v>0</v>
      </c>
      <c r="B2" s="1403"/>
      <c r="C2" s="1403"/>
      <c r="D2" s="1403"/>
      <c r="E2" s="1403"/>
      <c r="F2" s="1403"/>
      <c r="G2" s="1403"/>
      <c r="H2" s="1403"/>
      <c r="I2" s="1403"/>
      <c r="J2" s="1403"/>
    </row>
    <row r="3" spans="1:10" ht="18">
      <c r="A3" s="1786" t="s">
        <v>636</v>
      </c>
      <c r="B3" s="1786"/>
      <c r="C3" s="1786"/>
      <c r="D3" s="1786"/>
      <c r="E3" s="1786"/>
      <c r="F3" s="1786"/>
      <c r="G3" s="1786"/>
      <c r="H3" s="1786"/>
      <c r="I3" s="1786"/>
      <c r="J3" s="1786"/>
    </row>
    <row r="4" spans="1:10" ht="12.75" customHeight="1">
      <c r="A4" s="1787" t="s">
        <v>1065</v>
      </c>
      <c r="B4" s="1787"/>
      <c r="C4" s="1787"/>
      <c r="D4" s="1787"/>
      <c r="E4" s="1787"/>
      <c r="F4" s="1787"/>
      <c r="G4" s="1787"/>
      <c r="H4" s="1787"/>
      <c r="I4" s="1787"/>
      <c r="J4" s="1787"/>
    </row>
    <row r="5" spans="1:11" s="413" customFormat="1" ht="22.5" customHeight="1">
      <c r="A5" s="1787"/>
      <c r="B5" s="1787"/>
      <c r="C5" s="1787"/>
      <c r="D5" s="1787"/>
      <c r="E5" s="1787"/>
      <c r="F5" s="1787"/>
      <c r="G5" s="1787"/>
      <c r="H5" s="1787"/>
      <c r="I5" s="1787"/>
      <c r="J5" s="1787"/>
      <c r="K5" s="412"/>
    </row>
    <row r="6" spans="1:8" ht="12.75">
      <c r="A6" s="1793"/>
      <c r="B6" s="1793"/>
      <c r="C6" s="1793"/>
      <c r="D6" s="1793"/>
      <c r="E6" s="1793"/>
      <c r="F6" s="1793"/>
      <c r="G6" s="1793"/>
      <c r="H6" s="1793"/>
    </row>
    <row r="7" spans="1:8" ht="12.75">
      <c r="A7" s="414" t="s">
        <v>754</v>
      </c>
      <c r="B7" s="414"/>
      <c r="D7" s="1209"/>
      <c r="E7" s="1207"/>
      <c r="F7" s="1207"/>
      <c r="G7" s="1207"/>
      <c r="H7" s="1209"/>
    </row>
    <row r="8" spans="1:10" ht="30.75" customHeight="1">
      <c r="A8" s="1392" t="s">
        <v>2</v>
      </c>
      <c r="B8" s="1392" t="s">
        <v>3</v>
      </c>
      <c r="C8" s="1796" t="s">
        <v>418</v>
      </c>
      <c r="D8" s="1783" t="s">
        <v>73</v>
      </c>
      <c r="E8" s="1780" t="s">
        <v>74</v>
      </c>
      <c r="F8" s="1781"/>
      <c r="G8" s="1781"/>
      <c r="H8" s="1782"/>
      <c r="I8" s="1771" t="s">
        <v>853</v>
      </c>
      <c r="J8" s="1772"/>
    </row>
    <row r="9" spans="1:10" ht="44.25" customHeight="1">
      <c r="A9" s="1392"/>
      <c r="B9" s="1392"/>
      <c r="C9" s="1797"/>
      <c r="D9" s="1784"/>
      <c r="E9" s="1205" t="s">
        <v>854</v>
      </c>
      <c r="F9" s="1205" t="s">
        <v>855</v>
      </c>
      <c r="G9" s="1205" t="s">
        <v>856</v>
      </c>
      <c r="H9" s="1205" t="s">
        <v>857</v>
      </c>
      <c r="I9" s="1113" t="s">
        <v>864</v>
      </c>
      <c r="J9" s="1113" t="s">
        <v>859</v>
      </c>
    </row>
    <row r="10" spans="1:11" s="428" customFormat="1" ht="12.75">
      <c r="A10" s="159">
        <v>1</v>
      </c>
      <c r="B10" s="159">
        <v>2</v>
      </c>
      <c r="C10" s="159">
        <v>3</v>
      </c>
      <c r="D10" s="159">
        <v>8</v>
      </c>
      <c r="E10" s="159">
        <v>9</v>
      </c>
      <c r="F10" s="159">
        <v>10</v>
      </c>
      <c r="G10" s="159">
        <v>11</v>
      </c>
      <c r="H10" s="159">
        <v>12</v>
      </c>
      <c r="I10" s="77">
        <v>15</v>
      </c>
      <c r="J10" s="77">
        <v>16</v>
      </c>
      <c r="K10" s="59"/>
    </row>
    <row r="11" spans="1:13" ht="16.5">
      <c r="A11" s="419">
        <v>1</v>
      </c>
      <c r="B11" s="420" t="s">
        <v>766</v>
      </c>
      <c r="C11" s="434">
        <v>66587</v>
      </c>
      <c r="D11" s="161">
        <v>40</v>
      </c>
      <c r="E11" s="435">
        <f>F11</f>
        <v>399.522</v>
      </c>
      <c r="F11" s="435">
        <f>C11*D11*0.00015</f>
        <v>399.522</v>
      </c>
      <c r="G11" s="436">
        <v>0</v>
      </c>
      <c r="H11" s="436">
        <v>0</v>
      </c>
      <c r="I11" s="425">
        <v>1500</v>
      </c>
      <c r="J11" s="426">
        <f>F11*I11/100000</f>
        <v>5.99283</v>
      </c>
      <c r="L11" s="1179"/>
      <c r="M11" s="1179"/>
    </row>
    <row r="12" spans="1:13" ht="16.5">
      <c r="A12" s="419">
        <v>2</v>
      </c>
      <c r="B12" s="420" t="s">
        <v>767</v>
      </c>
      <c r="C12" s="434">
        <v>53094</v>
      </c>
      <c r="D12" s="161">
        <v>40</v>
      </c>
      <c r="E12" s="435">
        <f aca="true" t="shared" si="0" ref="E12:E23">F12</f>
        <v>318.56399999999996</v>
      </c>
      <c r="F12" s="435">
        <f aca="true" t="shared" si="1" ref="F12:F23">C12*D12*0.00015</f>
        <v>318.56399999999996</v>
      </c>
      <c r="G12" s="436">
        <v>0</v>
      </c>
      <c r="H12" s="436">
        <v>0</v>
      </c>
      <c r="I12" s="425">
        <v>1500</v>
      </c>
      <c r="J12" s="426">
        <f aca="true" t="shared" si="2" ref="J12:J24">F12*I12/100000</f>
        <v>4.778459999999999</v>
      </c>
      <c r="L12" s="1179"/>
      <c r="M12" s="1179"/>
    </row>
    <row r="13" spans="1:13" ht="16.5">
      <c r="A13" s="419">
        <v>3</v>
      </c>
      <c r="B13" s="420" t="s">
        <v>768</v>
      </c>
      <c r="C13" s="434">
        <v>74478</v>
      </c>
      <c r="D13" s="161">
        <v>40</v>
      </c>
      <c r="E13" s="435">
        <f t="shared" si="0"/>
        <v>446.86799999999994</v>
      </c>
      <c r="F13" s="435">
        <f t="shared" si="1"/>
        <v>446.86799999999994</v>
      </c>
      <c r="G13" s="436">
        <v>0</v>
      </c>
      <c r="H13" s="436">
        <v>0</v>
      </c>
      <c r="I13" s="425">
        <v>1500</v>
      </c>
      <c r="J13" s="426">
        <f t="shared" si="2"/>
        <v>6.703019999999999</v>
      </c>
      <c r="L13" s="1179"/>
      <c r="M13" s="1179"/>
    </row>
    <row r="14" spans="1:13" ht="16.5">
      <c r="A14" s="419">
        <v>4</v>
      </c>
      <c r="B14" s="420" t="s">
        <v>769</v>
      </c>
      <c r="C14" s="434">
        <v>124625</v>
      </c>
      <c r="D14" s="161">
        <v>40</v>
      </c>
      <c r="E14" s="435">
        <f t="shared" si="0"/>
        <v>747.7499999999999</v>
      </c>
      <c r="F14" s="435">
        <f t="shared" si="1"/>
        <v>747.7499999999999</v>
      </c>
      <c r="G14" s="436">
        <v>0</v>
      </c>
      <c r="H14" s="436">
        <v>0</v>
      </c>
      <c r="I14" s="425">
        <v>1500</v>
      </c>
      <c r="J14" s="426">
        <f t="shared" si="2"/>
        <v>11.216249999999997</v>
      </c>
      <c r="L14" s="1179"/>
      <c r="M14" s="1179"/>
    </row>
    <row r="15" spans="1:13" ht="16.5">
      <c r="A15" s="419">
        <v>5</v>
      </c>
      <c r="B15" s="420" t="s">
        <v>770</v>
      </c>
      <c r="C15" s="434">
        <v>88310.99999999999</v>
      </c>
      <c r="D15" s="161">
        <v>40</v>
      </c>
      <c r="E15" s="435">
        <f t="shared" si="0"/>
        <v>529.8659999999999</v>
      </c>
      <c r="F15" s="435">
        <f t="shared" si="1"/>
        <v>529.8659999999999</v>
      </c>
      <c r="G15" s="436">
        <v>0</v>
      </c>
      <c r="H15" s="436">
        <v>0</v>
      </c>
      <c r="I15" s="425">
        <v>1500</v>
      </c>
      <c r="J15" s="426">
        <f t="shared" si="2"/>
        <v>7.947989999999998</v>
      </c>
      <c r="L15" s="1179"/>
      <c r="M15" s="1179"/>
    </row>
    <row r="16" spans="1:13" ht="16.5">
      <c r="A16" s="419">
        <v>6</v>
      </c>
      <c r="B16" s="420" t="s">
        <v>771</v>
      </c>
      <c r="C16" s="434">
        <v>83106</v>
      </c>
      <c r="D16" s="161">
        <v>40</v>
      </c>
      <c r="E16" s="435">
        <f t="shared" si="0"/>
        <v>498.63599999999997</v>
      </c>
      <c r="F16" s="435">
        <f t="shared" si="1"/>
        <v>498.63599999999997</v>
      </c>
      <c r="G16" s="436">
        <v>0</v>
      </c>
      <c r="H16" s="436">
        <v>0</v>
      </c>
      <c r="I16" s="425">
        <v>1500</v>
      </c>
      <c r="J16" s="426">
        <f t="shared" si="2"/>
        <v>7.47954</v>
      </c>
      <c r="L16" s="1179"/>
      <c r="M16" s="1179"/>
    </row>
    <row r="17" spans="1:13" ht="16.5">
      <c r="A17" s="419">
        <v>7</v>
      </c>
      <c r="B17" s="420" t="s">
        <v>772</v>
      </c>
      <c r="C17" s="434">
        <v>123998</v>
      </c>
      <c r="D17" s="161">
        <v>40</v>
      </c>
      <c r="E17" s="435">
        <f t="shared" si="0"/>
        <v>743.9879999999999</v>
      </c>
      <c r="F17" s="435">
        <f t="shared" si="1"/>
        <v>743.9879999999999</v>
      </c>
      <c r="G17" s="436">
        <v>0</v>
      </c>
      <c r="H17" s="436">
        <v>0</v>
      </c>
      <c r="I17" s="425">
        <v>1500</v>
      </c>
      <c r="J17" s="426">
        <f t="shared" si="2"/>
        <v>11.15982</v>
      </c>
      <c r="L17" s="1179"/>
      <c r="M17" s="1179"/>
    </row>
    <row r="18" spans="1:13" ht="16.5">
      <c r="A18" s="419">
        <v>8</v>
      </c>
      <c r="B18" s="420" t="s">
        <v>773</v>
      </c>
      <c r="C18" s="434">
        <v>82810</v>
      </c>
      <c r="D18" s="161">
        <v>40</v>
      </c>
      <c r="E18" s="435">
        <f t="shared" si="0"/>
        <v>496.85999999999996</v>
      </c>
      <c r="F18" s="435">
        <f t="shared" si="1"/>
        <v>496.85999999999996</v>
      </c>
      <c r="G18" s="436">
        <v>0</v>
      </c>
      <c r="H18" s="436">
        <v>0</v>
      </c>
      <c r="I18" s="425">
        <v>1500</v>
      </c>
      <c r="J18" s="426">
        <f t="shared" si="2"/>
        <v>7.452899999999999</v>
      </c>
      <c r="L18" s="1179"/>
      <c r="M18" s="1179"/>
    </row>
    <row r="19" spans="1:13" ht="16.5">
      <c r="A19" s="419">
        <v>9</v>
      </c>
      <c r="B19" s="420" t="s">
        <v>774</v>
      </c>
      <c r="C19" s="434">
        <v>62210</v>
      </c>
      <c r="D19" s="161">
        <v>40</v>
      </c>
      <c r="E19" s="435">
        <f t="shared" si="0"/>
        <v>373.26</v>
      </c>
      <c r="F19" s="435">
        <f t="shared" si="1"/>
        <v>373.26</v>
      </c>
      <c r="G19" s="436">
        <v>0</v>
      </c>
      <c r="H19" s="436">
        <v>0</v>
      </c>
      <c r="I19" s="425">
        <v>1500</v>
      </c>
      <c r="J19" s="426">
        <f t="shared" si="2"/>
        <v>5.5989</v>
      </c>
      <c r="L19" s="1179"/>
      <c r="M19" s="1179"/>
    </row>
    <row r="20" spans="1:13" ht="16.5">
      <c r="A20" s="419">
        <v>10</v>
      </c>
      <c r="B20" s="420" t="s">
        <v>775</v>
      </c>
      <c r="C20" s="434">
        <v>100745</v>
      </c>
      <c r="D20" s="161">
        <v>40</v>
      </c>
      <c r="E20" s="435">
        <f t="shared" si="0"/>
        <v>604.4699999999999</v>
      </c>
      <c r="F20" s="435">
        <f t="shared" si="1"/>
        <v>604.4699999999999</v>
      </c>
      <c r="G20" s="436">
        <v>0</v>
      </c>
      <c r="H20" s="436">
        <v>0</v>
      </c>
      <c r="I20" s="425">
        <v>1500</v>
      </c>
      <c r="J20" s="426">
        <f t="shared" si="2"/>
        <v>9.067049999999998</v>
      </c>
      <c r="L20" s="1179"/>
      <c r="M20" s="1179"/>
    </row>
    <row r="21" spans="1:13" ht="16.5">
      <c r="A21" s="419">
        <v>11</v>
      </c>
      <c r="B21" s="420" t="s">
        <v>776</v>
      </c>
      <c r="C21" s="434">
        <v>64252</v>
      </c>
      <c r="D21" s="161">
        <v>40</v>
      </c>
      <c r="E21" s="435">
        <f t="shared" si="0"/>
        <v>385.51199999999994</v>
      </c>
      <c r="F21" s="435">
        <f t="shared" si="1"/>
        <v>385.51199999999994</v>
      </c>
      <c r="G21" s="436">
        <v>0</v>
      </c>
      <c r="H21" s="436">
        <v>0</v>
      </c>
      <c r="I21" s="425">
        <v>1500</v>
      </c>
      <c r="J21" s="426">
        <f t="shared" si="2"/>
        <v>5.782679999999999</v>
      </c>
      <c r="L21" s="1179"/>
      <c r="M21" s="1179"/>
    </row>
    <row r="22" spans="1:13" ht="16.5">
      <c r="A22" s="419">
        <v>12</v>
      </c>
      <c r="B22" s="420" t="s">
        <v>777</v>
      </c>
      <c r="C22" s="434">
        <v>101029</v>
      </c>
      <c r="D22" s="161">
        <v>40</v>
      </c>
      <c r="E22" s="435">
        <f t="shared" si="0"/>
        <v>606.174</v>
      </c>
      <c r="F22" s="435">
        <f t="shared" si="1"/>
        <v>606.174</v>
      </c>
      <c r="G22" s="436">
        <v>0</v>
      </c>
      <c r="H22" s="436">
        <v>0</v>
      </c>
      <c r="I22" s="425">
        <v>1500</v>
      </c>
      <c r="J22" s="426">
        <f t="shared" si="2"/>
        <v>9.09261</v>
      </c>
      <c r="L22" s="1179"/>
      <c r="M22" s="1179"/>
    </row>
    <row r="23" spans="1:13" ht="16.5">
      <c r="A23" s="419">
        <v>13</v>
      </c>
      <c r="B23" s="420" t="s">
        <v>778</v>
      </c>
      <c r="C23" s="434">
        <v>120214</v>
      </c>
      <c r="D23" s="161">
        <v>40</v>
      </c>
      <c r="E23" s="435">
        <f t="shared" si="0"/>
        <v>721.284</v>
      </c>
      <c r="F23" s="435">
        <f t="shared" si="1"/>
        <v>721.284</v>
      </c>
      <c r="G23" s="436">
        <v>0</v>
      </c>
      <c r="H23" s="436">
        <v>0</v>
      </c>
      <c r="I23" s="425">
        <v>1500</v>
      </c>
      <c r="J23" s="426">
        <f t="shared" si="2"/>
        <v>10.81926</v>
      </c>
      <c r="L23" s="1179"/>
      <c r="M23" s="1179"/>
    </row>
    <row r="24" spans="1:11" s="428" customFormat="1" ht="31.5" customHeight="1">
      <c r="A24" s="1776" t="s">
        <v>779</v>
      </c>
      <c r="B24" s="1777"/>
      <c r="C24" s="1228">
        <v>1145459</v>
      </c>
      <c r="D24" s="1229">
        <v>40</v>
      </c>
      <c r="E24" s="1242">
        <f>SUM(E11:E23)</f>
        <v>6872.753999999999</v>
      </c>
      <c r="F24" s="1242">
        <f>SUM(F11:F23)</f>
        <v>6872.753999999999</v>
      </c>
      <c r="G24" s="1230">
        <f>SUM(G11:G23)</f>
        <v>0</v>
      </c>
      <c r="H24" s="1230">
        <f>SUM(H11:H23)</f>
        <v>0</v>
      </c>
      <c r="I24" s="1231">
        <v>1500</v>
      </c>
      <c r="J24" s="1232">
        <f t="shared" si="2"/>
        <v>103.09130999999998</v>
      </c>
      <c r="K24" s="59"/>
    </row>
    <row r="25" spans="1:8" ht="12.75">
      <c r="A25" s="429"/>
      <c r="B25" s="429"/>
      <c r="C25" s="429"/>
      <c r="D25" s="429"/>
      <c r="E25" s="1207"/>
      <c r="F25" s="1207"/>
      <c r="G25" s="1207"/>
      <c r="H25" s="1207"/>
    </row>
    <row r="26" spans="1:8" ht="12.75">
      <c r="A26" s="59"/>
      <c r="B26" s="59"/>
      <c r="C26" s="920"/>
      <c r="E26" s="1207"/>
      <c r="F26" s="1207"/>
      <c r="G26" s="1207"/>
      <c r="H26" s="1207"/>
    </row>
    <row r="27" spans="1:10" s="1207" customFormat="1" ht="67.5" customHeight="1">
      <c r="A27" s="1778" t="s">
        <v>861</v>
      </c>
      <c r="B27" s="1778"/>
      <c r="C27" s="431"/>
      <c r="D27" s="916"/>
      <c r="E27" s="695"/>
      <c r="G27" s="1823" t="s">
        <v>862</v>
      </c>
      <c r="H27" s="1823"/>
      <c r="I27" s="1823"/>
      <c r="J27" s="1823"/>
    </row>
  </sheetData>
  <sheetProtection/>
  <mergeCells count="15">
    <mergeCell ref="D1:E1"/>
    <mergeCell ref="I1:J1"/>
    <mergeCell ref="A6:H6"/>
    <mergeCell ref="A4:J5"/>
    <mergeCell ref="A3:J3"/>
    <mergeCell ref="A2:J2"/>
    <mergeCell ref="I8:J8"/>
    <mergeCell ref="A24:B24"/>
    <mergeCell ref="A27:B27"/>
    <mergeCell ref="C8:C9"/>
    <mergeCell ref="A8:A9"/>
    <mergeCell ref="B8:B9"/>
    <mergeCell ref="D8:D9"/>
    <mergeCell ref="E8:H8"/>
    <mergeCell ref="G27:J27"/>
  </mergeCells>
  <printOptions horizontalCentered="1"/>
  <pageMargins left="0.71" right="0.2" top="0.2" bottom="0.2" header="0.2" footer="0.2"/>
  <pageSetup horizontalDpi="600" verticalDpi="600" orientation="landscape" paperSize="9" r:id="rId1"/>
  <headerFooter>
    <oddFooter>&amp;C64</oddFooter>
  </headerFooter>
</worksheet>
</file>

<file path=xl/worksheets/sheet65.xml><?xml version="1.0" encoding="utf-8"?>
<worksheet xmlns="http://schemas.openxmlformats.org/spreadsheetml/2006/main" xmlns:r="http://schemas.openxmlformats.org/officeDocument/2006/relationships">
  <sheetPr>
    <tabColor rgb="FF00B050"/>
  </sheetPr>
  <dimension ref="A1:AR26"/>
  <sheetViews>
    <sheetView view="pageBreakPreview" zoomScale="70" zoomScaleSheetLayoutView="70" zoomScalePageLayoutView="0" workbookViewId="0" topLeftCell="A1">
      <selection activeCell="B4" sqref="B4:S4"/>
    </sheetView>
  </sheetViews>
  <sheetFormatPr defaultColWidth="9.140625" defaultRowHeight="12.75"/>
  <cols>
    <col min="1" max="1" width="9.140625" style="446" customWidth="1"/>
    <col min="2" max="2" width="16.7109375" style="446" customWidth="1"/>
    <col min="3" max="4" width="8.57421875" style="446" customWidth="1"/>
    <col min="5" max="5" width="8.7109375" style="446" customWidth="1"/>
    <col min="6" max="6" width="7.140625" style="446" customWidth="1"/>
    <col min="7" max="10" width="8.00390625" style="446" customWidth="1"/>
    <col min="11" max="11" width="7.00390625" style="446" customWidth="1"/>
    <col min="12" max="12" width="7.28125" style="446" customWidth="1"/>
    <col min="13" max="13" width="7.421875" style="446" customWidth="1"/>
    <col min="14" max="14" width="7.00390625" style="446" customWidth="1"/>
    <col min="15" max="15" width="9.8515625" style="446" customWidth="1"/>
    <col min="16" max="16" width="11.28125" style="446" customWidth="1"/>
    <col min="17" max="17" width="10.00390625" style="446" customWidth="1"/>
    <col min="18" max="18" width="12.28125" style="446" customWidth="1"/>
    <col min="19" max="19" width="9.140625" style="446" hidden="1" customWidth="1"/>
    <col min="20" max="20" width="9.140625" style="446" customWidth="1"/>
    <col min="21" max="16384" width="9.140625" style="447" customWidth="1"/>
  </cols>
  <sheetData>
    <row r="1" spans="1:20" s="286" customFormat="1" ht="15.75">
      <c r="A1" s="407"/>
      <c r="B1" s="942"/>
      <c r="C1" s="942"/>
      <c r="D1" s="942"/>
      <c r="E1" s="942"/>
      <c r="F1" s="942"/>
      <c r="G1" s="1403" t="s">
        <v>0</v>
      </c>
      <c r="H1" s="1403"/>
      <c r="I1" s="1403"/>
      <c r="J1" s="1403"/>
      <c r="K1" s="1403"/>
      <c r="L1" s="1403"/>
      <c r="M1" s="1403"/>
      <c r="N1" s="1119"/>
      <c r="O1" s="1119"/>
      <c r="P1" s="942"/>
      <c r="Q1" s="1120" t="s">
        <v>464</v>
      </c>
      <c r="R1" s="934"/>
      <c r="S1" s="942"/>
      <c r="T1" s="407"/>
    </row>
    <row r="2" spans="1:20" s="286" customFormat="1" ht="20.25">
      <c r="A2" s="407"/>
      <c r="B2" s="1121"/>
      <c r="C2" s="942"/>
      <c r="D2" s="942"/>
      <c r="E2" s="1401" t="s">
        <v>636</v>
      </c>
      <c r="F2" s="1401"/>
      <c r="G2" s="1401"/>
      <c r="H2" s="1401"/>
      <c r="I2" s="1401"/>
      <c r="J2" s="1401"/>
      <c r="K2" s="1401"/>
      <c r="L2" s="1401"/>
      <c r="M2" s="1401"/>
      <c r="N2" s="1401"/>
      <c r="O2" s="1401"/>
      <c r="P2" s="942"/>
      <c r="Q2" s="942"/>
      <c r="R2" s="942"/>
      <c r="S2" s="942"/>
      <c r="T2" s="407"/>
    </row>
    <row r="3" spans="1:20" s="286" customFormat="1" ht="20.25">
      <c r="A3" s="407"/>
      <c r="B3" s="1122"/>
      <c r="C3" s="1122"/>
      <c r="D3" s="1122"/>
      <c r="E3" s="1122"/>
      <c r="F3" s="1122"/>
      <c r="G3" s="1122"/>
      <c r="H3" s="1122"/>
      <c r="I3" s="1122"/>
      <c r="J3" s="1122"/>
      <c r="K3" s="942"/>
      <c r="L3" s="942"/>
      <c r="M3" s="942"/>
      <c r="N3" s="942"/>
      <c r="O3" s="942"/>
      <c r="P3" s="942"/>
      <c r="Q3" s="942"/>
      <c r="R3" s="942"/>
      <c r="S3" s="942"/>
      <c r="T3" s="407"/>
    </row>
    <row r="4" spans="2:19" ht="18">
      <c r="B4" s="1824" t="s">
        <v>869</v>
      </c>
      <c r="C4" s="1824"/>
      <c r="D4" s="1824"/>
      <c r="E4" s="1824"/>
      <c r="F4" s="1824"/>
      <c r="G4" s="1824"/>
      <c r="H4" s="1824"/>
      <c r="I4" s="1824"/>
      <c r="J4" s="1824"/>
      <c r="K4" s="1824"/>
      <c r="L4" s="1824"/>
      <c r="M4" s="1824"/>
      <c r="N4" s="1824"/>
      <c r="O4" s="1824"/>
      <c r="P4" s="1824"/>
      <c r="Q4" s="1824"/>
      <c r="R4" s="1824"/>
      <c r="S4" s="1824"/>
    </row>
    <row r="5" spans="3:19" ht="15">
      <c r="C5" s="448"/>
      <c r="D5" s="448"/>
      <c r="E5" s="448"/>
      <c r="F5" s="448"/>
      <c r="G5" s="448"/>
      <c r="H5" s="448"/>
      <c r="M5" s="448"/>
      <c r="N5" s="448"/>
      <c r="O5" s="448"/>
      <c r="P5" s="448"/>
      <c r="Q5" s="448"/>
      <c r="R5" s="448"/>
      <c r="S5" s="448"/>
    </row>
    <row r="6" spans="1:2" ht="15">
      <c r="A6" s="414" t="s">
        <v>866</v>
      </c>
      <c r="B6" s="414"/>
    </row>
    <row r="7" spans="1:20" s="450" customFormat="1" ht="42" customHeight="1">
      <c r="A7" s="1369" t="s">
        <v>2</v>
      </c>
      <c r="B7" s="1825" t="s">
        <v>3</v>
      </c>
      <c r="C7" s="1827" t="s">
        <v>197</v>
      </c>
      <c r="D7" s="1827"/>
      <c r="E7" s="1827"/>
      <c r="F7" s="1827"/>
      <c r="G7" s="1828" t="s">
        <v>720</v>
      </c>
      <c r="H7" s="1829"/>
      <c r="I7" s="1829"/>
      <c r="J7" s="1830"/>
      <c r="K7" s="1828" t="s">
        <v>171</v>
      </c>
      <c r="L7" s="1829"/>
      <c r="M7" s="1829"/>
      <c r="N7" s="1830"/>
      <c r="O7" s="1828" t="s">
        <v>95</v>
      </c>
      <c r="P7" s="1829"/>
      <c r="Q7" s="1829"/>
      <c r="R7" s="1831"/>
      <c r="S7" s="449"/>
      <c r="T7" s="449"/>
    </row>
    <row r="8" spans="1:20" s="452" customFormat="1" ht="62.25" customHeight="1">
      <c r="A8" s="1369"/>
      <c r="B8" s="1826"/>
      <c r="C8" s="1116" t="s">
        <v>867</v>
      </c>
      <c r="D8" s="1116" t="s">
        <v>85</v>
      </c>
      <c r="E8" s="1116" t="s">
        <v>86</v>
      </c>
      <c r="F8" s="1116" t="s">
        <v>13</v>
      </c>
      <c r="G8" s="1116" t="s">
        <v>867</v>
      </c>
      <c r="H8" s="1116" t="s">
        <v>85</v>
      </c>
      <c r="I8" s="1116" t="s">
        <v>86</v>
      </c>
      <c r="J8" s="1116" t="s">
        <v>13</v>
      </c>
      <c r="K8" s="1116" t="s">
        <v>81</v>
      </c>
      <c r="L8" s="1116" t="s">
        <v>85</v>
      </c>
      <c r="M8" s="1116" t="s">
        <v>86</v>
      </c>
      <c r="N8" s="1116" t="s">
        <v>13</v>
      </c>
      <c r="O8" s="1116" t="s">
        <v>121</v>
      </c>
      <c r="P8" s="1116" t="s">
        <v>122</v>
      </c>
      <c r="Q8" s="1117" t="s">
        <v>123</v>
      </c>
      <c r="R8" s="1116" t="s">
        <v>124</v>
      </c>
      <c r="S8" s="451"/>
      <c r="T8" s="451"/>
    </row>
    <row r="9" spans="1:20" s="456" customFormat="1" ht="15.75" customHeight="1">
      <c r="A9" s="159">
        <v>1</v>
      </c>
      <c r="B9" s="453">
        <v>2</v>
      </c>
      <c r="C9" s="454">
        <v>3</v>
      </c>
      <c r="D9" s="454">
        <v>4</v>
      </c>
      <c r="E9" s="454">
        <v>5</v>
      </c>
      <c r="F9" s="454">
        <v>6</v>
      </c>
      <c r="G9" s="454">
        <v>7</v>
      </c>
      <c r="H9" s="454">
        <v>8</v>
      </c>
      <c r="I9" s="454">
        <v>9</v>
      </c>
      <c r="J9" s="454">
        <v>10</v>
      </c>
      <c r="K9" s="454">
        <v>11</v>
      </c>
      <c r="L9" s="454">
        <v>12</v>
      </c>
      <c r="M9" s="454">
        <v>13</v>
      </c>
      <c r="N9" s="454">
        <v>14</v>
      </c>
      <c r="O9" s="454">
        <v>15</v>
      </c>
      <c r="P9" s="454">
        <v>16</v>
      </c>
      <c r="Q9" s="454">
        <v>17</v>
      </c>
      <c r="R9" s="453">
        <v>18</v>
      </c>
      <c r="S9" s="455"/>
      <c r="T9" s="455"/>
    </row>
    <row r="10" spans="1:20" s="458" customFormat="1" ht="25.5" customHeight="1">
      <c r="A10" s="389">
        <v>1</v>
      </c>
      <c r="B10" s="230" t="s">
        <v>766</v>
      </c>
      <c r="C10" s="1832" t="s">
        <v>868</v>
      </c>
      <c r="D10" s="1833"/>
      <c r="E10" s="1833"/>
      <c r="F10" s="1833"/>
      <c r="G10" s="1833"/>
      <c r="H10" s="1833"/>
      <c r="I10" s="1833"/>
      <c r="J10" s="1833"/>
      <c r="K10" s="1833"/>
      <c r="L10" s="1833"/>
      <c r="M10" s="1833"/>
      <c r="N10" s="1833"/>
      <c r="O10" s="1833"/>
      <c r="P10" s="1833"/>
      <c r="Q10" s="1833"/>
      <c r="R10" s="1834"/>
      <c r="S10" s="457"/>
      <c r="T10" s="457"/>
    </row>
    <row r="11" spans="1:20" s="458" customFormat="1" ht="25.5" customHeight="1">
      <c r="A11" s="389">
        <v>2</v>
      </c>
      <c r="B11" s="230" t="s">
        <v>767</v>
      </c>
      <c r="C11" s="1835"/>
      <c r="D11" s="1836"/>
      <c r="E11" s="1836"/>
      <c r="F11" s="1836"/>
      <c r="G11" s="1836"/>
      <c r="H11" s="1836"/>
      <c r="I11" s="1836"/>
      <c r="J11" s="1836"/>
      <c r="K11" s="1836"/>
      <c r="L11" s="1836"/>
      <c r="M11" s="1836"/>
      <c r="N11" s="1836"/>
      <c r="O11" s="1836"/>
      <c r="P11" s="1836"/>
      <c r="Q11" s="1836"/>
      <c r="R11" s="1837"/>
      <c r="S11" s="457"/>
      <c r="T11" s="457"/>
    </row>
    <row r="12" spans="1:20" s="458" customFormat="1" ht="25.5" customHeight="1">
      <c r="A12" s="389">
        <v>3</v>
      </c>
      <c r="B12" s="230" t="s">
        <v>768</v>
      </c>
      <c r="C12" s="1835"/>
      <c r="D12" s="1836"/>
      <c r="E12" s="1836"/>
      <c r="F12" s="1836"/>
      <c r="G12" s="1836"/>
      <c r="H12" s="1836"/>
      <c r="I12" s="1836"/>
      <c r="J12" s="1836"/>
      <c r="K12" s="1836"/>
      <c r="L12" s="1836"/>
      <c r="M12" s="1836"/>
      <c r="N12" s="1836"/>
      <c r="O12" s="1836"/>
      <c r="P12" s="1836"/>
      <c r="Q12" s="1836"/>
      <c r="R12" s="1837"/>
      <c r="S12" s="457"/>
      <c r="T12" s="457"/>
    </row>
    <row r="13" spans="1:20" s="458" customFormat="1" ht="25.5" customHeight="1">
      <c r="A13" s="389">
        <v>4</v>
      </c>
      <c r="B13" s="230" t="s">
        <v>769</v>
      </c>
      <c r="C13" s="1835"/>
      <c r="D13" s="1836"/>
      <c r="E13" s="1836"/>
      <c r="F13" s="1836"/>
      <c r="G13" s="1836"/>
      <c r="H13" s="1836"/>
      <c r="I13" s="1836"/>
      <c r="J13" s="1836"/>
      <c r="K13" s="1836"/>
      <c r="L13" s="1836"/>
      <c r="M13" s="1836"/>
      <c r="N13" s="1836"/>
      <c r="O13" s="1836"/>
      <c r="P13" s="1836"/>
      <c r="Q13" s="1836"/>
      <c r="R13" s="1837"/>
      <c r="S13" s="457"/>
      <c r="T13" s="457"/>
    </row>
    <row r="14" spans="1:20" s="458" customFormat="1" ht="25.5" customHeight="1">
      <c r="A14" s="389">
        <v>5</v>
      </c>
      <c r="B14" s="230" t="s">
        <v>770</v>
      </c>
      <c r="C14" s="1835"/>
      <c r="D14" s="1836"/>
      <c r="E14" s="1836"/>
      <c r="F14" s="1836"/>
      <c r="G14" s="1836"/>
      <c r="H14" s="1836"/>
      <c r="I14" s="1836"/>
      <c r="J14" s="1836"/>
      <c r="K14" s="1836"/>
      <c r="L14" s="1836"/>
      <c r="M14" s="1836"/>
      <c r="N14" s="1836"/>
      <c r="O14" s="1836"/>
      <c r="P14" s="1836"/>
      <c r="Q14" s="1836"/>
      <c r="R14" s="1837"/>
      <c r="S14" s="457"/>
      <c r="T14" s="457"/>
    </row>
    <row r="15" spans="1:20" s="458" customFormat="1" ht="25.5" customHeight="1">
      <c r="A15" s="389">
        <v>6</v>
      </c>
      <c r="B15" s="230" t="s">
        <v>771</v>
      </c>
      <c r="C15" s="1835"/>
      <c r="D15" s="1836"/>
      <c r="E15" s="1836"/>
      <c r="F15" s="1836"/>
      <c r="G15" s="1836"/>
      <c r="H15" s="1836"/>
      <c r="I15" s="1836"/>
      <c r="J15" s="1836"/>
      <c r="K15" s="1836"/>
      <c r="L15" s="1836"/>
      <c r="M15" s="1836"/>
      <c r="N15" s="1836"/>
      <c r="O15" s="1836"/>
      <c r="P15" s="1836"/>
      <c r="Q15" s="1836"/>
      <c r="R15" s="1837"/>
      <c r="S15" s="457"/>
      <c r="T15" s="457"/>
    </row>
    <row r="16" spans="1:20" s="458" customFormat="1" ht="25.5" customHeight="1">
      <c r="A16" s="389">
        <v>7</v>
      </c>
      <c r="B16" s="230" t="s">
        <v>772</v>
      </c>
      <c r="C16" s="1835"/>
      <c r="D16" s="1836"/>
      <c r="E16" s="1836"/>
      <c r="F16" s="1836"/>
      <c r="G16" s="1836"/>
      <c r="H16" s="1836"/>
      <c r="I16" s="1836"/>
      <c r="J16" s="1836"/>
      <c r="K16" s="1836"/>
      <c r="L16" s="1836"/>
      <c r="M16" s="1836"/>
      <c r="N16" s="1836"/>
      <c r="O16" s="1836"/>
      <c r="P16" s="1836"/>
      <c r="Q16" s="1836"/>
      <c r="R16" s="1837"/>
      <c r="S16" s="457"/>
      <c r="T16" s="457"/>
    </row>
    <row r="17" spans="1:20" s="458" customFormat="1" ht="25.5" customHeight="1">
      <c r="A17" s="389">
        <v>8</v>
      </c>
      <c r="B17" s="230" t="s">
        <v>773</v>
      </c>
      <c r="C17" s="1835"/>
      <c r="D17" s="1836"/>
      <c r="E17" s="1836"/>
      <c r="F17" s="1836"/>
      <c r="G17" s="1836"/>
      <c r="H17" s="1836"/>
      <c r="I17" s="1836"/>
      <c r="J17" s="1836"/>
      <c r="K17" s="1836"/>
      <c r="L17" s="1836"/>
      <c r="M17" s="1836"/>
      <c r="N17" s="1836"/>
      <c r="O17" s="1836"/>
      <c r="P17" s="1836"/>
      <c r="Q17" s="1836"/>
      <c r="R17" s="1837"/>
      <c r="S17" s="457"/>
      <c r="T17" s="457"/>
    </row>
    <row r="18" spans="1:20" s="460" customFormat="1" ht="25.5" customHeight="1">
      <c r="A18" s="389">
        <v>9</v>
      </c>
      <c r="B18" s="230" t="s">
        <v>774</v>
      </c>
      <c r="C18" s="1835"/>
      <c r="D18" s="1836"/>
      <c r="E18" s="1836"/>
      <c r="F18" s="1836"/>
      <c r="G18" s="1836"/>
      <c r="H18" s="1836"/>
      <c r="I18" s="1836"/>
      <c r="J18" s="1836"/>
      <c r="K18" s="1836"/>
      <c r="L18" s="1836"/>
      <c r="M18" s="1836"/>
      <c r="N18" s="1836"/>
      <c r="O18" s="1836"/>
      <c r="P18" s="1836"/>
      <c r="Q18" s="1836"/>
      <c r="R18" s="1837"/>
      <c r="S18" s="459"/>
      <c r="T18" s="459"/>
    </row>
    <row r="19" spans="1:20" s="460" customFormat="1" ht="25.5" customHeight="1">
      <c r="A19" s="389">
        <v>10</v>
      </c>
      <c r="B19" s="230" t="s">
        <v>775</v>
      </c>
      <c r="C19" s="1835"/>
      <c r="D19" s="1836"/>
      <c r="E19" s="1836"/>
      <c r="F19" s="1836"/>
      <c r="G19" s="1836"/>
      <c r="H19" s="1836"/>
      <c r="I19" s="1836"/>
      <c r="J19" s="1836"/>
      <c r="K19" s="1836"/>
      <c r="L19" s="1836"/>
      <c r="M19" s="1836"/>
      <c r="N19" s="1836"/>
      <c r="O19" s="1836"/>
      <c r="P19" s="1836"/>
      <c r="Q19" s="1836"/>
      <c r="R19" s="1837"/>
      <c r="S19" s="459"/>
      <c r="T19" s="459"/>
    </row>
    <row r="20" spans="1:20" s="460" customFormat="1" ht="25.5" customHeight="1">
      <c r="A20" s="389">
        <v>11</v>
      </c>
      <c r="B20" s="230" t="s">
        <v>776</v>
      </c>
      <c r="C20" s="1835"/>
      <c r="D20" s="1836"/>
      <c r="E20" s="1836"/>
      <c r="F20" s="1836"/>
      <c r="G20" s="1836"/>
      <c r="H20" s="1836"/>
      <c r="I20" s="1836"/>
      <c r="J20" s="1836"/>
      <c r="K20" s="1836"/>
      <c r="L20" s="1836"/>
      <c r="M20" s="1836"/>
      <c r="N20" s="1836"/>
      <c r="O20" s="1836"/>
      <c r="P20" s="1836"/>
      <c r="Q20" s="1836"/>
      <c r="R20" s="1837"/>
      <c r="S20" s="459"/>
      <c r="T20" s="459"/>
    </row>
    <row r="21" spans="1:20" s="460" customFormat="1" ht="25.5" customHeight="1">
      <c r="A21" s="389">
        <v>12</v>
      </c>
      <c r="B21" s="230" t="s">
        <v>777</v>
      </c>
      <c r="C21" s="1835"/>
      <c r="D21" s="1836"/>
      <c r="E21" s="1836"/>
      <c r="F21" s="1836"/>
      <c r="G21" s="1836"/>
      <c r="H21" s="1836"/>
      <c r="I21" s="1836"/>
      <c r="J21" s="1836"/>
      <c r="K21" s="1836"/>
      <c r="L21" s="1836"/>
      <c r="M21" s="1836"/>
      <c r="N21" s="1836"/>
      <c r="O21" s="1836"/>
      <c r="P21" s="1836"/>
      <c r="Q21" s="1836"/>
      <c r="R21" s="1837"/>
      <c r="S21" s="459"/>
      <c r="T21" s="459"/>
    </row>
    <row r="22" spans="1:44" s="463" customFormat="1" ht="25.5" customHeight="1">
      <c r="A22" s="389">
        <v>13</v>
      </c>
      <c r="B22" s="230" t="s">
        <v>778</v>
      </c>
      <c r="C22" s="1835"/>
      <c r="D22" s="1836"/>
      <c r="E22" s="1836"/>
      <c r="F22" s="1836"/>
      <c r="G22" s="1836"/>
      <c r="H22" s="1836"/>
      <c r="I22" s="1836"/>
      <c r="J22" s="1836"/>
      <c r="K22" s="1836"/>
      <c r="L22" s="1836"/>
      <c r="M22" s="1836"/>
      <c r="N22" s="1836"/>
      <c r="O22" s="1836"/>
      <c r="P22" s="1836"/>
      <c r="Q22" s="1836"/>
      <c r="R22" s="1837"/>
      <c r="S22" s="461"/>
      <c r="T22" s="461"/>
      <c r="U22" s="462"/>
      <c r="V22" s="462"/>
      <c r="W22" s="462"/>
      <c r="X22" s="462"/>
      <c r="Y22" s="462"/>
      <c r="Z22" s="462"/>
      <c r="AA22" s="462"/>
      <c r="AB22" s="462"/>
      <c r="AC22" s="462"/>
      <c r="AD22" s="462"/>
      <c r="AE22" s="462"/>
      <c r="AF22" s="462"/>
      <c r="AG22" s="462"/>
      <c r="AH22" s="462"/>
      <c r="AI22" s="462"/>
      <c r="AJ22" s="462"/>
      <c r="AK22" s="462"/>
      <c r="AL22" s="462"/>
      <c r="AM22" s="462"/>
      <c r="AN22" s="462"/>
      <c r="AO22" s="462"/>
      <c r="AP22" s="462"/>
      <c r="AQ22" s="462"/>
      <c r="AR22" s="462"/>
    </row>
    <row r="23" spans="1:20" s="460" customFormat="1" ht="29.25" customHeight="1">
      <c r="A23" s="1838" t="s">
        <v>779</v>
      </c>
      <c r="B23" s="1839"/>
      <c r="C23" s="1118"/>
      <c r="D23" s="1118"/>
      <c r="E23" s="1118"/>
      <c r="F23" s="1118"/>
      <c r="G23" s="1118"/>
      <c r="H23" s="1118"/>
      <c r="I23" s="1118"/>
      <c r="J23" s="1118"/>
      <c r="K23" s="1118"/>
      <c r="L23" s="1118"/>
      <c r="M23" s="1118"/>
      <c r="N23" s="1118"/>
      <c r="O23" s="1118"/>
      <c r="P23" s="1118"/>
      <c r="Q23" s="1118"/>
      <c r="R23" s="1118"/>
      <c r="S23" s="459"/>
      <c r="T23" s="459"/>
    </row>
    <row r="25" ht="15">
      <c r="J25" s="464"/>
    </row>
    <row r="26" spans="15:18" ht="44.25" customHeight="1">
      <c r="O26" s="1408" t="s">
        <v>741</v>
      </c>
      <c r="P26" s="1408"/>
      <c r="Q26" s="1408"/>
      <c r="R26" s="1408"/>
    </row>
  </sheetData>
  <sheetProtection/>
  <mergeCells count="12">
    <mergeCell ref="C10:R22"/>
    <mergeCell ref="A23:B23"/>
    <mergeCell ref="O26:R26"/>
    <mergeCell ref="G1:M1"/>
    <mergeCell ref="E2:O2"/>
    <mergeCell ref="B4:S4"/>
    <mergeCell ref="A7:A8"/>
    <mergeCell ref="B7:B8"/>
    <mergeCell ref="C7:F7"/>
    <mergeCell ref="G7:J7"/>
    <mergeCell ref="K7:N7"/>
    <mergeCell ref="O7:R7"/>
  </mergeCells>
  <printOptions horizontalCentered="1"/>
  <pageMargins left="0.7" right="0.2" top="0.5" bottom="0.2" header="0.2" footer="0.2"/>
  <pageSetup horizontalDpi="600" verticalDpi="600" orientation="landscape" paperSize="9" scale="80" r:id="rId1"/>
  <headerFooter>
    <oddFooter>&amp;C65</oddFooter>
  </headerFooter>
</worksheet>
</file>

<file path=xl/worksheets/sheet66.xml><?xml version="1.0" encoding="utf-8"?>
<worksheet xmlns="http://schemas.openxmlformats.org/spreadsheetml/2006/main" xmlns:r="http://schemas.openxmlformats.org/officeDocument/2006/relationships">
  <sheetPr>
    <tabColor rgb="FF00B050"/>
  </sheetPr>
  <dimension ref="A1:S27"/>
  <sheetViews>
    <sheetView zoomScale="70" zoomScaleNormal="70" zoomScaleSheetLayoutView="100" zoomScalePageLayoutView="0" workbookViewId="0" topLeftCell="A6">
      <selection activeCell="B4" sqref="B4:S4"/>
    </sheetView>
  </sheetViews>
  <sheetFormatPr defaultColWidth="9.140625" defaultRowHeight="12.75"/>
  <cols>
    <col min="1" max="1" width="9.140625" style="447" customWidth="1"/>
    <col min="2" max="2" width="17.00390625" style="447" customWidth="1"/>
    <col min="3" max="3" width="10.7109375" style="447" customWidth="1"/>
    <col min="4" max="4" width="11.8515625" style="447" customWidth="1"/>
    <col min="5" max="5" width="10.28125" style="447" customWidth="1"/>
    <col min="6" max="6" width="9.28125" style="447" customWidth="1"/>
    <col min="7" max="7" width="10.7109375" style="447" customWidth="1"/>
    <col min="8" max="8" width="10.57421875" style="447" customWidth="1"/>
    <col min="9" max="9" width="8.7109375" style="447" customWidth="1"/>
    <col min="10" max="10" width="8.00390625" style="447" customWidth="1"/>
    <col min="11" max="11" width="8.57421875" style="447" bestFit="1" customWidth="1"/>
    <col min="12" max="12" width="12.7109375" style="447" customWidth="1"/>
    <col min="13" max="13" width="8.8515625" style="447" customWidth="1"/>
    <col min="14" max="14" width="7.57421875" style="447" customWidth="1"/>
    <col min="15" max="15" width="11.00390625" style="447" customWidth="1"/>
    <col min="16" max="16" width="12.7109375" style="447" customWidth="1"/>
    <col min="17" max="17" width="8.57421875" style="447" customWidth="1"/>
    <col min="18" max="18" width="8.421875" style="447" customWidth="1"/>
    <col min="19" max="19" width="10.7109375" style="447" customWidth="1"/>
    <col min="20" max="16384" width="9.140625" style="447" customWidth="1"/>
  </cols>
  <sheetData>
    <row r="1" spans="2:19" s="22" customFormat="1" ht="15.75">
      <c r="B1" s="1019"/>
      <c r="C1" s="1020"/>
      <c r="D1" s="1020"/>
      <c r="E1" s="1020"/>
      <c r="F1" s="1020"/>
      <c r="G1" s="1020"/>
      <c r="H1" s="1020"/>
      <c r="I1" s="1123" t="s">
        <v>0</v>
      </c>
      <c r="J1" s="1020"/>
      <c r="K1" s="1019"/>
      <c r="L1" s="1019"/>
      <c r="M1" s="1019"/>
      <c r="N1" s="1019"/>
      <c r="O1" s="1019"/>
      <c r="P1" s="1019"/>
      <c r="Q1" s="1840" t="s">
        <v>465</v>
      </c>
      <c r="R1" s="1840"/>
      <c r="S1" s="1840"/>
    </row>
    <row r="2" spans="2:19" s="22" customFormat="1" ht="20.25">
      <c r="B2" s="1019"/>
      <c r="C2" s="1019"/>
      <c r="D2" s="1019"/>
      <c r="E2" s="1019"/>
      <c r="F2" s="1019"/>
      <c r="G2" s="1583" t="s">
        <v>636</v>
      </c>
      <c r="H2" s="1583"/>
      <c r="I2" s="1583"/>
      <c r="J2" s="1583"/>
      <c r="K2" s="1583"/>
      <c r="L2" s="1583"/>
      <c r="M2" s="1583"/>
      <c r="N2" s="1124"/>
      <c r="O2" s="1124"/>
      <c r="P2" s="1124"/>
      <c r="Q2" s="1124"/>
      <c r="R2" s="1019"/>
      <c r="S2" s="1019"/>
    </row>
    <row r="3" spans="2:19" s="22" customFormat="1" ht="20.25">
      <c r="B3" s="1019"/>
      <c r="C3" s="1019"/>
      <c r="D3" s="1019"/>
      <c r="E3" s="1019"/>
      <c r="F3" s="1019"/>
      <c r="G3" s="1125"/>
      <c r="H3" s="1125"/>
      <c r="I3" s="1125"/>
      <c r="J3" s="1125"/>
      <c r="K3" s="1125"/>
      <c r="L3" s="1125"/>
      <c r="M3" s="1125"/>
      <c r="N3" s="1124"/>
      <c r="O3" s="1124"/>
      <c r="P3" s="1124"/>
      <c r="Q3" s="1124"/>
      <c r="R3" s="1019"/>
      <c r="S3" s="1019"/>
    </row>
    <row r="4" spans="2:19" ht="18">
      <c r="B4" s="1841" t="s">
        <v>648</v>
      </c>
      <c r="C4" s="1841"/>
      <c r="D4" s="1841"/>
      <c r="E4" s="1841"/>
      <c r="F4" s="1841"/>
      <c r="G4" s="1841"/>
      <c r="H4" s="1841"/>
      <c r="I4" s="1841"/>
      <c r="J4" s="1841"/>
      <c r="K4" s="1841"/>
      <c r="L4" s="1841"/>
      <c r="M4" s="1841"/>
      <c r="N4" s="1841"/>
      <c r="O4" s="1841"/>
      <c r="P4" s="1841"/>
      <c r="Q4" s="1841"/>
      <c r="R4" s="1841"/>
      <c r="S4" s="1841"/>
    </row>
    <row r="5" spans="3:19" ht="15.75">
      <c r="C5" s="465"/>
      <c r="D5" s="466"/>
      <c r="E5" s="465"/>
      <c r="F5" s="465"/>
      <c r="G5" s="465"/>
      <c r="H5" s="465"/>
      <c r="I5" s="465"/>
      <c r="J5" s="465"/>
      <c r="K5" s="465"/>
      <c r="L5" s="465"/>
      <c r="M5" s="465"/>
      <c r="N5" s="465"/>
      <c r="O5" s="465"/>
      <c r="P5" s="465"/>
      <c r="Q5" s="465"/>
      <c r="R5" s="465"/>
      <c r="S5" s="465"/>
    </row>
    <row r="6" spans="1:19" s="468" customFormat="1" ht="15">
      <c r="A6" s="467" t="s">
        <v>765</v>
      </c>
      <c r="B6" s="446"/>
      <c r="C6" s="446"/>
      <c r="D6" s="446"/>
      <c r="E6" s="446"/>
      <c r="F6" s="446"/>
      <c r="G6" s="446"/>
      <c r="H6" s="446"/>
      <c r="I6" s="446"/>
      <c r="J6" s="446"/>
      <c r="K6" s="446"/>
      <c r="L6" s="446"/>
      <c r="M6" s="446"/>
      <c r="N6" s="446"/>
      <c r="O6" s="446"/>
      <c r="P6" s="446"/>
      <c r="Q6" s="446"/>
      <c r="R6" s="446"/>
      <c r="S6" s="446"/>
    </row>
    <row r="7" spans="1:19" s="468" customFormat="1" ht="15">
      <c r="A7" s="446"/>
      <c r="B7" s="469"/>
      <c r="C7" s="446"/>
      <c r="D7" s="446"/>
      <c r="E7" s="446"/>
      <c r="F7" s="446"/>
      <c r="G7" s="446"/>
      <c r="H7" s="446"/>
      <c r="I7" s="446"/>
      <c r="J7" s="446"/>
      <c r="K7" s="446"/>
      <c r="L7" s="446"/>
      <c r="M7" s="446"/>
      <c r="N7" s="446"/>
      <c r="O7" s="446"/>
      <c r="P7" s="446"/>
      <c r="Q7" s="470" t="s">
        <v>118</v>
      </c>
      <c r="R7" s="446"/>
      <c r="S7" s="446"/>
    </row>
    <row r="8" spans="1:19" s="471" customFormat="1" ht="32.25" customHeight="1">
      <c r="A8" s="1608" t="s">
        <v>2</v>
      </c>
      <c r="B8" s="1827" t="s">
        <v>3</v>
      </c>
      <c r="C8" s="1827" t="s">
        <v>870</v>
      </c>
      <c r="D8" s="1827"/>
      <c r="E8" s="1827"/>
      <c r="F8" s="1827"/>
      <c r="G8" s="1827" t="s">
        <v>871</v>
      </c>
      <c r="H8" s="1827"/>
      <c r="I8" s="1827"/>
      <c r="J8" s="1827"/>
      <c r="K8" s="1827" t="s">
        <v>872</v>
      </c>
      <c r="L8" s="1827"/>
      <c r="M8" s="1827"/>
      <c r="N8" s="1827"/>
      <c r="O8" s="1827" t="s">
        <v>873</v>
      </c>
      <c r="P8" s="1827"/>
      <c r="Q8" s="1827"/>
      <c r="R8" s="1825"/>
      <c r="S8" s="1842" t="s">
        <v>139</v>
      </c>
    </row>
    <row r="9" spans="1:19" s="471" customFormat="1" ht="97.5" customHeight="1">
      <c r="A9" s="1608"/>
      <c r="B9" s="1827"/>
      <c r="C9" s="1126" t="s">
        <v>136</v>
      </c>
      <c r="D9" s="1127" t="s">
        <v>138</v>
      </c>
      <c r="E9" s="1126" t="s">
        <v>874</v>
      </c>
      <c r="F9" s="1127" t="s">
        <v>137</v>
      </c>
      <c r="G9" s="1126" t="s">
        <v>198</v>
      </c>
      <c r="H9" s="1127" t="s">
        <v>138</v>
      </c>
      <c r="I9" s="1126" t="s">
        <v>875</v>
      </c>
      <c r="J9" s="1127" t="s">
        <v>137</v>
      </c>
      <c r="K9" s="1126" t="s">
        <v>198</v>
      </c>
      <c r="L9" s="1127" t="s">
        <v>138</v>
      </c>
      <c r="M9" s="1126" t="s">
        <v>876</v>
      </c>
      <c r="N9" s="1127" t="s">
        <v>137</v>
      </c>
      <c r="O9" s="1126" t="s">
        <v>198</v>
      </c>
      <c r="P9" s="1127" t="s">
        <v>138</v>
      </c>
      <c r="Q9" s="1126" t="s">
        <v>877</v>
      </c>
      <c r="R9" s="1128" t="s">
        <v>137</v>
      </c>
      <c r="S9" s="1843"/>
    </row>
    <row r="10" spans="1:19" s="476" customFormat="1" ht="18" customHeight="1">
      <c r="A10" s="472">
        <v>1</v>
      </c>
      <c r="B10" s="473">
        <v>2</v>
      </c>
      <c r="C10" s="474">
        <v>3</v>
      </c>
      <c r="D10" s="474">
        <v>4</v>
      </c>
      <c r="E10" s="474">
        <v>5</v>
      </c>
      <c r="F10" s="474">
        <v>6</v>
      </c>
      <c r="G10" s="474">
        <v>7</v>
      </c>
      <c r="H10" s="474">
        <v>8</v>
      </c>
      <c r="I10" s="474">
        <v>9</v>
      </c>
      <c r="J10" s="474">
        <v>10</v>
      </c>
      <c r="K10" s="474">
        <v>11</v>
      </c>
      <c r="L10" s="474">
        <v>12</v>
      </c>
      <c r="M10" s="474">
        <v>13</v>
      </c>
      <c r="N10" s="474">
        <v>14</v>
      </c>
      <c r="O10" s="474">
        <v>15</v>
      </c>
      <c r="P10" s="474">
        <v>16</v>
      </c>
      <c r="Q10" s="474">
        <v>17</v>
      </c>
      <c r="R10" s="474">
        <v>18</v>
      </c>
      <c r="S10" s="475">
        <v>19</v>
      </c>
    </row>
    <row r="11" spans="1:19" s="478" customFormat="1" ht="25.5" customHeight="1">
      <c r="A11" s="255">
        <v>1</v>
      </c>
      <c r="B11" s="477" t="s">
        <v>766</v>
      </c>
      <c r="C11" s="1844" t="s">
        <v>878</v>
      </c>
      <c r="D11" s="1844"/>
      <c r="E11" s="1844"/>
      <c r="F11" s="1844"/>
      <c r="G11" s="1844"/>
      <c r="H11" s="1844"/>
      <c r="I11" s="1844"/>
      <c r="J11" s="1844"/>
      <c r="K11" s="1844"/>
      <c r="L11" s="1844"/>
      <c r="M11" s="1844"/>
      <c r="N11" s="1844"/>
      <c r="O11" s="1844"/>
      <c r="P11" s="1844"/>
      <c r="Q11" s="1844"/>
      <c r="R11" s="1844"/>
      <c r="S11" s="1844"/>
    </row>
    <row r="12" spans="1:19" s="478" customFormat="1" ht="25.5" customHeight="1">
      <c r="A12" s="255">
        <v>2</v>
      </c>
      <c r="B12" s="477" t="s">
        <v>767</v>
      </c>
      <c r="C12" s="1844"/>
      <c r="D12" s="1844"/>
      <c r="E12" s="1844"/>
      <c r="F12" s="1844"/>
      <c r="G12" s="1844"/>
      <c r="H12" s="1844"/>
      <c r="I12" s="1844"/>
      <c r="J12" s="1844"/>
      <c r="K12" s="1844"/>
      <c r="L12" s="1844"/>
      <c r="M12" s="1844"/>
      <c r="N12" s="1844"/>
      <c r="O12" s="1844"/>
      <c r="P12" s="1844"/>
      <c r="Q12" s="1844"/>
      <c r="R12" s="1844"/>
      <c r="S12" s="1844"/>
    </row>
    <row r="13" spans="1:19" s="478" customFormat="1" ht="25.5" customHeight="1">
      <c r="A13" s="255">
        <v>3</v>
      </c>
      <c r="B13" s="477" t="s">
        <v>768</v>
      </c>
      <c r="C13" s="1844"/>
      <c r="D13" s="1844"/>
      <c r="E13" s="1844"/>
      <c r="F13" s="1844"/>
      <c r="G13" s="1844"/>
      <c r="H13" s="1844"/>
      <c r="I13" s="1844"/>
      <c r="J13" s="1844"/>
      <c r="K13" s="1844"/>
      <c r="L13" s="1844"/>
      <c r="M13" s="1844"/>
      <c r="N13" s="1844"/>
      <c r="O13" s="1844"/>
      <c r="P13" s="1844"/>
      <c r="Q13" s="1844"/>
      <c r="R13" s="1844"/>
      <c r="S13" s="1844"/>
    </row>
    <row r="14" spans="1:19" s="478" customFormat="1" ht="25.5" customHeight="1">
      <c r="A14" s="255">
        <v>4</v>
      </c>
      <c r="B14" s="477" t="s">
        <v>769</v>
      </c>
      <c r="C14" s="1844"/>
      <c r="D14" s="1844"/>
      <c r="E14" s="1844"/>
      <c r="F14" s="1844"/>
      <c r="G14" s="1844"/>
      <c r="H14" s="1844"/>
      <c r="I14" s="1844"/>
      <c r="J14" s="1844"/>
      <c r="K14" s="1844"/>
      <c r="L14" s="1844"/>
      <c r="M14" s="1844"/>
      <c r="N14" s="1844"/>
      <c r="O14" s="1844"/>
      <c r="P14" s="1844"/>
      <c r="Q14" s="1844"/>
      <c r="R14" s="1844"/>
      <c r="S14" s="1844"/>
    </row>
    <row r="15" spans="1:19" s="478" customFormat="1" ht="25.5" customHeight="1">
      <c r="A15" s="255">
        <v>5</v>
      </c>
      <c r="B15" s="477" t="s">
        <v>770</v>
      </c>
      <c r="C15" s="1844"/>
      <c r="D15" s="1844"/>
      <c r="E15" s="1844"/>
      <c r="F15" s="1844"/>
      <c r="G15" s="1844"/>
      <c r="H15" s="1844"/>
      <c r="I15" s="1844"/>
      <c r="J15" s="1844"/>
      <c r="K15" s="1844"/>
      <c r="L15" s="1844"/>
      <c r="M15" s="1844"/>
      <c r="N15" s="1844"/>
      <c r="O15" s="1844"/>
      <c r="P15" s="1844"/>
      <c r="Q15" s="1844"/>
      <c r="R15" s="1844"/>
      <c r="S15" s="1844"/>
    </row>
    <row r="16" spans="1:19" s="478" customFormat="1" ht="25.5" customHeight="1">
      <c r="A16" s="255">
        <v>6</v>
      </c>
      <c r="B16" s="477" t="s">
        <v>771</v>
      </c>
      <c r="C16" s="1844"/>
      <c r="D16" s="1844"/>
      <c r="E16" s="1844"/>
      <c r="F16" s="1844"/>
      <c r="G16" s="1844"/>
      <c r="H16" s="1844"/>
      <c r="I16" s="1844"/>
      <c r="J16" s="1844"/>
      <c r="K16" s="1844"/>
      <c r="L16" s="1844"/>
      <c r="M16" s="1844"/>
      <c r="N16" s="1844"/>
      <c r="O16" s="1844"/>
      <c r="P16" s="1844"/>
      <c r="Q16" s="1844"/>
      <c r="R16" s="1844"/>
      <c r="S16" s="1844"/>
    </row>
    <row r="17" spans="1:19" s="478" customFormat="1" ht="25.5" customHeight="1">
      <c r="A17" s="255">
        <v>7</v>
      </c>
      <c r="B17" s="477" t="s">
        <v>772</v>
      </c>
      <c r="C17" s="1844"/>
      <c r="D17" s="1844"/>
      <c r="E17" s="1844"/>
      <c r="F17" s="1844"/>
      <c r="G17" s="1844"/>
      <c r="H17" s="1844"/>
      <c r="I17" s="1844"/>
      <c r="J17" s="1844"/>
      <c r="K17" s="1844"/>
      <c r="L17" s="1844"/>
      <c r="M17" s="1844"/>
      <c r="N17" s="1844"/>
      <c r="O17" s="1844"/>
      <c r="P17" s="1844"/>
      <c r="Q17" s="1844"/>
      <c r="R17" s="1844"/>
      <c r="S17" s="1844"/>
    </row>
    <row r="18" spans="1:19" s="468" customFormat="1" ht="25.5" customHeight="1">
      <c r="A18" s="255">
        <v>8</v>
      </c>
      <c r="B18" s="477" t="s">
        <v>773</v>
      </c>
      <c r="C18" s="1844"/>
      <c r="D18" s="1844"/>
      <c r="E18" s="1844"/>
      <c r="F18" s="1844"/>
      <c r="G18" s="1844"/>
      <c r="H18" s="1844"/>
      <c r="I18" s="1844"/>
      <c r="J18" s="1844"/>
      <c r="K18" s="1844"/>
      <c r="L18" s="1844"/>
      <c r="M18" s="1844"/>
      <c r="N18" s="1844"/>
      <c r="O18" s="1844"/>
      <c r="P18" s="1844"/>
      <c r="Q18" s="1844"/>
      <c r="R18" s="1844"/>
      <c r="S18" s="1844"/>
    </row>
    <row r="19" spans="1:19" s="468" customFormat="1" ht="25.5" customHeight="1">
      <c r="A19" s="255">
        <v>9</v>
      </c>
      <c r="B19" s="477" t="s">
        <v>774</v>
      </c>
      <c r="C19" s="1844"/>
      <c r="D19" s="1844"/>
      <c r="E19" s="1844"/>
      <c r="F19" s="1844"/>
      <c r="G19" s="1844"/>
      <c r="H19" s="1844"/>
      <c r="I19" s="1844"/>
      <c r="J19" s="1844"/>
      <c r="K19" s="1844"/>
      <c r="L19" s="1844"/>
      <c r="M19" s="1844"/>
      <c r="N19" s="1844"/>
      <c r="O19" s="1844"/>
      <c r="P19" s="1844"/>
      <c r="Q19" s="1844"/>
      <c r="R19" s="1844"/>
      <c r="S19" s="1844"/>
    </row>
    <row r="20" spans="1:19" s="468" customFormat="1" ht="25.5" customHeight="1">
      <c r="A20" s="255">
        <v>10</v>
      </c>
      <c r="B20" s="477" t="s">
        <v>775</v>
      </c>
      <c r="C20" s="1844"/>
      <c r="D20" s="1844"/>
      <c r="E20" s="1844"/>
      <c r="F20" s="1844"/>
      <c r="G20" s="1844"/>
      <c r="H20" s="1844"/>
      <c r="I20" s="1844"/>
      <c r="J20" s="1844"/>
      <c r="K20" s="1844"/>
      <c r="L20" s="1844"/>
      <c r="M20" s="1844"/>
      <c r="N20" s="1844"/>
      <c r="O20" s="1844"/>
      <c r="P20" s="1844"/>
      <c r="Q20" s="1844"/>
      <c r="R20" s="1844"/>
      <c r="S20" s="1844"/>
    </row>
    <row r="21" spans="1:19" s="468" customFormat="1" ht="25.5" customHeight="1">
      <c r="A21" s="255">
        <v>11</v>
      </c>
      <c r="B21" s="477" t="s">
        <v>776</v>
      </c>
      <c r="C21" s="1844"/>
      <c r="D21" s="1844"/>
      <c r="E21" s="1844"/>
      <c r="F21" s="1844"/>
      <c r="G21" s="1844"/>
      <c r="H21" s="1844"/>
      <c r="I21" s="1844"/>
      <c r="J21" s="1844"/>
      <c r="K21" s="1844"/>
      <c r="L21" s="1844"/>
      <c r="M21" s="1844"/>
      <c r="N21" s="1844"/>
      <c r="O21" s="1844"/>
      <c r="P21" s="1844"/>
      <c r="Q21" s="1844"/>
      <c r="R21" s="1844"/>
      <c r="S21" s="1844"/>
    </row>
    <row r="22" spans="1:19" s="468" customFormat="1" ht="25.5" customHeight="1">
      <c r="A22" s="255">
        <v>12</v>
      </c>
      <c r="B22" s="477" t="s">
        <v>777</v>
      </c>
      <c r="C22" s="1844"/>
      <c r="D22" s="1844"/>
      <c r="E22" s="1844"/>
      <c r="F22" s="1844"/>
      <c r="G22" s="1844"/>
      <c r="H22" s="1844"/>
      <c r="I22" s="1844"/>
      <c r="J22" s="1844"/>
      <c r="K22" s="1844"/>
      <c r="L22" s="1844"/>
      <c r="M22" s="1844"/>
      <c r="N22" s="1844"/>
      <c r="O22" s="1844"/>
      <c r="P22" s="1844"/>
      <c r="Q22" s="1844"/>
      <c r="R22" s="1844"/>
      <c r="S22" s="1844"/>
    </row>
    <row r="23" spans="1:19" s="468" customFormat="1" ht="25.5" customHeight="1">
      <c r="A23" s="255">
        <v>13</v>
      </c>
      <c r="B23" s="117" t="s">
        <v>778</v>
      </c>
      <c r="C23" s="1844"/>
      <c r="D23" s="1844"/>
      <c r="E23" s="1844"/>
      <c r="F23" s="1844"/>
      <c r="G23" s="1844"/>
      <c r="H23" s="1844"/>
      <c r="I23" s="1844"/>
      <c r="J23" s="1844"/>
      <c r="K23" s="1844"/>
      <c r="L23" s="1844"/>
      <c r="M23" s="1844"/>
      <c r="N23" s="1844"/>
      <c r="O23" s="1844"/>
      <c r="P23" s="1844"/>
      <c r="Q23" s="1844"/>
      <c r="R23" s="1844"/>
      <c r="S23" s="1844"/>
    </row>
    <row r="24" spans="1:19" s="1129" customFormat="1" ht="25.5" customHeight="1">
      <c r="A24" s="1845" t="s">
        <v>13</v>
      </c>
      <c r="B24" s="1845"/>
      <c r="C24" s="1844"/>
      <c r="D24" s="1844"/>
      <c r="E24" s="1844"/>
      <c r="F24" s="1844"/>
      <c r="G24" s="1844"/>
      <c r="H24" s="1844"/>
      <c r="I24" s="1844"/>
      <c r="J24" s="1844"/>
      <c r="K24" s="1844"/>
      <c r="L24" s="1844"/>
      <c r="M24" s="1844"/>
      <c r="N24" s="1844"/>
      <c r="O24" s="1844"/>
      <c r="P24" s="1844"/>
      <c r="Q24" s="1844"/>
      <c r="R24" s="1844"/>
      <c r="S24" s="1844"/>
    </row>
    <row r="25" s="468" customFormat="1" ht="15">
      <c r="A25" s="479" t="s">
        <v>419</v>
      </c>
    </row>
    <row r="26" spans="1:19" s="468" customFormat="1" ht="15">
      <c r="A26" s="446"/>
      <c r="B26" s="446"/>
      <c r="C26" s="446"/>
      <c r="D26" s="446"/>
      <c r="E26" s="446"/>
      <c r="F26" s="446"/>
      <c r="G26" s="446"/>
      <c r="H26" s="446"/>
      <c r="I26" s="446"/>
      <c r="J26" s="446"/>
      <c r="K26" s="446"/>
      <c r="L26" s="446"/>
      <c r="M26" s="446"/>
      <c r="N26" s="446"/>
      <c r="O26" s="446"/>
      <c r="P26" s="446"/>
      <c r="Q26" s="446"/>
      <c r="R26" s="446"/>
      <c r="S26" s="446"/>
    </row>
    <row r="27" spans="1:19" s="468" customFormat="1" ht="58.5" customHeight="1">
      <c r="A27" s="446"/>
      <c r="B27" s="446"/>
      <c r="C27" s="446"/>
      <c r="D27" s="446"/>
      <c r="E27" s="446"/>
      <c r="F27" s="446"/>
      <c r="G27" s="446"/>
      <c r="H27" s="446"/>
      <c r="I27" s="446"/>
      <c r="J27" s="446"/>
      <c r="K27" s="446"/>
      <c r="L27" s="446"/>
      <c r="M27" s="446"/>
      <c r="N27" s="446"/>
      <c r="O27" s="1307" t="s">
        <v>741</v>
      </c>
      <c r="P27" s="1307"/>
      <c r="Q27" s="1307"/>
      <c r="R27" s="1307"/>
      <c r="S27" s="1307"/>
    </row>
  </sheetData>
  <sheetProtection/>
  <mergeCells count="13">
    <mergeCell ref="C11:S24"/>
    <mergeCell ref="A24:B24"/>
    <mergeCell ref="O27:S27"/>
    <mergeCell ref="Q1:S1"/>
    <mergeCell ref="G2:M2"/>
    <mergeCell ref="B4:S4"/>
    <mergeCell ref="A8:A9"/>
    <mergeCell ref="B8:B9"/>
    <mergeCell ref="C8:F8"/>
    <mergeCell ref="G8:J8"/>
    <mergeCell ref="K8:N8"/>
    <mergeCell ref="O8:R8"/>
    <mergeCell ref="S8:S9"/>
  </mergeCells>
  <printOptions horizontalCentered="1"/>
  <pageMargins left="0.71" right="0.2" top="0.5" bottom="0.2" header="0.2" footer="0.2"/>
  <pageSetup horizontalDpi="600" verticalDpi="600" orientation="landscape" paperSize="9" scale="70" r:id="rId1"/>
  <headerFooter>
    <oddFooter>&amp;C66</oddFooter>
  </headerFooter>
</worksheet>
</file>

<file path=xl/worksheets/sheet67.xml><?xml version="1.0" encoding="utf-8"?>
<worksheet xmlns="http://schemas.openxmlformats.org/spreadsheetml/2006/main" xmlns:r="http://schemas.openxmlformats.org/officeDocument/2006/relationships">
  <sheetPr>
    <tabColor rgb="FF00B050"/>
  </sheetPr>
  <dimension ref="A1:AE24"/>
  <sheetViews>
    <sheetView view="pageBreakPreview" zoomScaleNormal="80" zoomScaleSheetLayoutView="100" zoomScalePageLayoutView="0" workbookViewId="0" topLeftCell="A6">
      <selection activeCell="B4" sqref="B4:G4"/>
    </sheetView>
  </sheetViews>
  <sheetFormatPr defaultColWidth="25.140625" defaultRowHeight="12.75"/>
  <cols>
    <col min="1" max="1" width="9.140625" style="481" customWidth="1"/>
    <col min="2" max="2" width="19.00390625" style="481" customWidth="1"/>
    <col min="3" max="3" width="18.8515625" style="481" customWidth="1"/>
    <col min="4" max="4" width="19.7109375" style="481" customWidth="1"/>
    <col min="5" max="5" width="18.140625" style="481" customWidth="1"/>
    <col min="6" max="6" width="15.57421875" style="481" customWidth="1"/>
    <col min="7" max="7" width="16.7109375" style="481" customWidth="1"/>
    <col min="8" max="255" width="9.140625" style="481" customWidth="1"/>
    <col min="256" max="16384" width="25.140625" style="481" customWidth="1"/>
  </cols>
  <sheetData>
    <row r="1" spans="3:7" s="206" customFormat="1" ht="16.5">
      <c r="C1" s="480"/>
      <c r="D1" s="480"/>
      <c r="E1" s="480"/>
      <c r="F1" s="1851" t="s">
        <v>604</v>
      </c>
      <c r="G1" s="1851"/>
    </row>
    <row r="2" spans="2:7" s="206" customFormat="1" ht="30.75" customHeight="1">
      <c r="B2" s="1852" t="s">
        <v>636</v>
      </c>
      <c r="C2" s="1852"/>
      <c r="D2" s="1852"/>
      <c r="E2" s="1852"/>
      <c r="F2" s="1852"/>
      <c r="G2" s="1131"/>
    </row>
    <row r="3" spans="2:7" s="206" customFormat="1" ht="7.5" customHeight="1">
      <c r="B3" s="968"/>
      <c r="C3" s="968"/>
      <c r="D3" s="968"/>
      <c r="E3" s="968"/>
      <c r="F3" s="968"/>
      <c r="G3" s="1132"/>
    </row>
    <row r="4" spans="2:7" ht="18.75">
      <c r="B4" s="1853" t="s">
        <v>606</v>
      </c>
      <c r="C4" s="1853"/>
      <c r="D4" s="1853"/>
      <c r="E4" s="1853"/>
      <c r="F4" s="1853"/>
      <c r="G4" s="1853"/>
    </row>
    <row r="5" ht="16.5">
      <c r="A5" s="483" t="s">
        <v>728</v>
      </c>
    </row>
    <row r="6" spans="1:7" s="484" customFormat="1" ht="30.75" customHeight="1">
      <c r="A6" s="1854" t="s">
        <v>2</v>
      </c>
      <c r="B6" s="1848" t="s">
        <v>879</v>
      </c>
      <c r="C6" s="1846" t="s">
        <v>696</v>
      </c>
      <c r="D6" s="1846" t="s">
        <v>697</v>
      </c>
      <c r="E6" s="1848" t="s">
        <v>603</v>
      </c>
      <c r="F6" s="1848"/>
      <c r="G6" s="1848"/>
    </row>
    <row r="7" spans="1:7" s="484" customFormat="1" ht="48.75" customHeight="1">
      <c r="A7" s="1854"/>
      <c r="B7" s="1848"/>
      <c r="C7" s="1847"/>
      <c r="D7" s="1847"/>
      <c r="E7" s="1130" t="s">
        <v>880</v>
      </c>
      <c r="F7" s="1130" t="s">
        <v>881</v>
      </c>
      <c r="G7" s="1130" t="s">
        <v>882</v>
      </c>
    </row>
    <row r="8" spans="1:7" s="487" customFormat="1" ht="15.75" customHeight="1">
      <c r="A8" s="43">
        <v>1</v>
      </c>
      <c r="B8" s="485">
        <v>2</v>
      </c>
      <c r="C8" s="485">
        <v>3</v>
      </c>
      <c r="D8" s="485">
        <v>4</v>
      </c>
      <c r="E8" s="486">
        <v>5</v>
      </c>
      <c r="F8" s="486">
        <v>6</v>
      </c>
      <c r="G8" s="486">
        <v>7</v>
      </c>
    </row>
    <row r="9" spans="1:7" s="484" customFormat="1" ht="18.75" customHeight="1">
      <c r="A9" s="488">
        <v>1</v>
      </c>
      <c r="B9" s="489" t="s">
        <v>766</v>
      </c>
      <c r="C9" s="1233">
        <v>350</v>
      </c>
      <c r="D9" s="1233">
        <v>350</v>
      </c>
      <c r="E9" s="1236">
        <v>21</v>
      </c>
      <c r="F9" s="1236">
        <v>14</v>
      </c>
      <c r="G9" s="1236">
        <v>35</v>
      </c>
    </row>
    <row r="10" spans="1:7" s="484" customFormat="1" ht="18.75" customHeight="1">
      <c r="A10" s="488">
        <v>2</v>
      </c>
      <c r="B10" s="489" t="s">
        <v>767</v>
      </c>
      <c r="C10" s="1233">
        <v>460</v>
      </c>
      <c r="D10" s="1233">
        <v>460</v>
      </c>
      <c r="E10" s="1236">
        <v>27.6</v>
      </c>
      <c r="F10" s="1236">
        <v>18.4</v>
      </c>
      <c r="G10" s="1236">
        <v>46</v>
      </c>
    </row>
    <row r="11" spans="1:7" s="484" customFormat="1" ht="18.75" customHeight="1">
      <c r="A11" s="905">
        <v>3</v>
      </c>
      <c r="B11" s="489" t="s">
        <v>768</v>
      </c>
      <c r="C11" s="1233">
        <v>578</v>
      </c>
      <c r="D11" s="1233">
        <v>578</v>
      </c>
      <c r="E11" s="1236">
        <v>34.68</v>
      </c>
      <c r="F11" s="1236">
        <v>23.12</v>
      </c>
      <c r="G11" s="1236">
        <v>57.8</v>
      </c>
    </row>
    <row r="12" spans="1:7" s="484" customFormat="1" ht="18.75" customHeight="1">
      <c r="A12" s="488">
        <v>4</v>
      </c>
      <c r="B12" s="489" t="s">
        <v>769</v>
      </c>
      <c r="C12" s="1233">
        <v>500</v>
      </c>
      <c r="D12" s="1233">
        <v>500</v>
      </c>
      <c r="E12" s="1236">
        <v>30</v>
      </c>
      <c r="F12" s="1236">
        <v>20</v>
      </c>
      <c r="G12" s="1236">
        <v>50</v>
      </c>
    </row>
    <row r="13" spans="1:7" s="484" customFormat="1" ht="18.75" customHeight="1">
      <c r="A13" s="488">
        <v>5</v>
      </c>
      <c r="B13" s="489" t="s">
        <v>770</v>
      </c>
      <c r="C13" s="1233">
        <v>290</v>
      </c>
      <c r="D13" s="1233">
        <v>290</v>
      </c>
      <c r="E13" s="1236">
        <v>17.4</v>
      </c>
      <c r="F13" s="1236">
        <v>11.6</v>
      </c>
      <c r="G13" s="1236">
        <v>29</v>
      </c>
    </row>
    <row r="14" spans="1:7" s="484" customFormat="1" ht="18.75" customHeight="1">
      <c r="A14" s="488">
        <v>6</v>
      </c>
      <c r="B14" s="489" t="s">
        <v>771</v>
      </c>
      <c r="C14" s="1233">
        <v>405</v>
      </c>
      <c r="D14" s="1233">
        <v>405</v>
      </c>
      <c r="E14" s="1236">
        <v>24.3</v>
      </c>
      <c r="F14" s="1236">
        <v>16.2</v>
      </c>
      <c r="G14" s="1236">
        <v>40.5</v>
      </c>
    </row>
    <row r="15" spans="1:7" s="484" customFormat="1" ht="18.75" customHeight="1">
      <c r="A15" s="488">
        <v>7</v>
      </c>
      <c r="B15" s="489" t="s">
        <v>772</v>
      </c>
      <c r="C15" s="1233">
        <v>739</v>
      </c>
      <c r="D15" s="1233">
        <v>739</v>
      </c>
      <c r="E15" s="1236">
        <v>44.34</v>
      </c>
      <c r="F15" s="1236">
        <v>29.56</v>
      </c>
      <c r="G15" s="1236">
        <v>73.9</v>
      </c>
    </row>
    <row r="16" spans="1:7" ht="18.75" customHeight="1">
      <c r="A16" s="488">
        <v>8</v>
      </c>
      <c r="B16" s="489" t="s">
        <v>773</v>
      </c>
      <c r="C16" s="1233">
        <v>501</v>
      </c>
      <c r="D16" s="1233">
        <v>501</v>
      </c>
      <c r="E16" s="1236">
        <v>30.06</v>
      </c>
      <c r="F16" s="1236">
        <v>20.04</v>
      </c>
      <c r="G16" s="1236">
        <v>50.1</v>
      </c>
    </row>
    <row r="17" spans="1:7" ht="18.75" customHeight="1">
      <c r="A17" s="488">
        <v>9</v>
      </c>
      <c r="B17" s="489" t="s">
        <v>774</v>
      </c>
      <c r="C17" s="1233">
        <v>220</v>
      </c>
      <c r="D17" s="1233">
        <v>220</v>
      </c>
      <c r="E17" s="1236">
        <v>13.2</v>
      </c>
      <c r="F17" s="1236">
        <v>8.8</v>
      </c>
      <c r="G17" s="1236">
        <v>22</v>
      </c>
    </row>
    <row r="18" spans="1:7" ht="18.75" customHeight="1">
      <c r="A18" s="488">
        <v>10</v>
      </c>
      <c r="B18" s="489" t="s">
        <v>775</v>
      </c>
      <c r="C18" s="1233">
        <v>623</v>
      </c>
      <c r="D18" s="1233">
        <v>623</v>
      </c>
      <c r="E18" s="1236">
        <v>37.38</v>
      </c>
      <c r="F18" s="1236">
        <v>24.92</v>
      </c>
      <c r="G18" s="1236">
        <v>62.3</v>
      </c>
    </row>
    <row r="19" spans="1:7" ht="18.75" customHeight="1">
      <c r="A19" s="488">
        <v>11</v>
      </c>
      <c r="B19" s="489" t="s">
        <v>776</v>
      </c>
      <c r="C19" s="1233">
        <v>1150</v>
      </c>
      <c r="D19" s="1233">
        <v>1150</v>
      </c>
      <c r="E19" s="1236">
        <v>69</v>
      </c>
      <c r="F19" s="1236">
        <v>46</v>
      </c>
      <c r="G19" s="1236">
        <v>115</v>
      </c>
    </row>
    <row r="20" spans="1:31" s="491" customFormat="1" ht="18.75" customHeight="1">
      <c r="A20" s="488">
        <v>12</v>
      </c>
      <c r="B20" s="489" t="s">
        <v>777</v>
      </c>
      <c r="C20" s="1233">
        <v>850</v>
      </c>
      <c r="D20" s="1233">
        <v>850</v>
      </c>
      <c r="E20" s="1236">
        <v>51</v>
      </c>
      <c r="F20" s="1236">
        <v>34</v>
      </c>
      <c r="G20" s="1236">
        <v>85</v>
      </c>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row>
    <row r="21" spans="1:7" ht="18.75" customHeight="1">
      <c r="A21" s="488">
        <v>13</v>
      </c>
      <c r="B21" s="489" t="s">
        <v>778</v>
      </c>
      <c r="C21" s="1233">
        <v>434</v>
      </c>
      <c r="D21" s="1233">
        <v>434</v>
      </c>
      <c r="E21" s="1236">
        <v>26.04</v>
      </c>
      <c r="F21" s="1236">
        <v>17.36</v>
      </c>
      <c r="G21" s="1236">
        <v>43.4</v>
      </c>
    </row>
    <row r="22" spans="1:7" s="492" customFormat="1" ht="21" customHeight="1">
      <c r="A22" s="1849" t="s">
        <v>13</v>
      </c>
      <c r="B22" s="1850"/>
      <c r="C22" s="1234">
        <f>SUM(C9:C21)</f>
        <v>7100</v>
      </c>
      <c r="D22" s="1234">
        <f>SUM(D9:D21)</f>
        <v>7100</v>
      </c>
      <c r="E22" s="1235">
        <f>SUM(E9:E21)</f>
        <v>426.00000000000006</v>
      </c>
      <c r="F22" s="1235">
        <f>SUM(F9:F21)</f>
        <v>284</v>
      </c>
      <c r="G22" s="1235">
        <f>SUM(G9:G21)</f>
        <v>710.0000000000001</v>
      </c>
    </row>
    <row r="23" spans="1:7" ht="16.5">
      <c r="A23" s="493"/>
      <c r="B23" s="490"/>
      <c r="C23" s="490"/>
      <c r="D23" s="490"/>
      <c r="E23" s="490"/>
      <c r="F23" s="490"/>
      <c r="G23" s="490"/>
    </row>
    <row r="24" spans="1:7" s="322" customFormat="1" ht="62.25" customHeight="1">
      <c r="A24" s="494" t="s">
        <v>9</v>
      </c>
      <c r="D24" s="494"/>
      <c r="E24" s="1307" t="s">
        <v>741</v>
      </c>
      <c r="F24" s="1307"/>
      <c r="G24" s="1307"/>
    </row>
  </sheetData>
  <sheetProtection/>
  <mergeCells count="10">
    <mergeCell ref="C6:C7"/>
    <mergeCell ref="D6:D7"/>
    <mergeCell ref="E6:G6"/>
    <mergeCell ref="A22:B22"/>
    <mergeCell ref="E24:G24"/>
    <mergeCell ref="F1:G1"/>
    <mergeCell ref="B2:F2"/>
    <mergeCell ref="B4:G4"/>
    <mergeCell ref="A6:A7"/>
    <mergeCell ref="B6:B7"/>
  </mergeCells>
  <printOptions horizontalCentered="1"/>
  <pageMargins left="0.73" right="0.2" top="0.21" bottom="0.2" header="0.2" footer="0.2"/>
  <pageSetup horizontalDpi="600" verticalDpi="600" orientation="landscape" paperSize="9" r:id="rId1"/>
  <headerFooter>
    <oddFooter>&amp;C67</oddFooter>
  </headerFooter>
</worksheet>
</file>

<file path=xl/worksheets/sheet68.xml><?xml version="1.0" encoding="utf-8"?>
<worksheet xmlns="http://schemas.openxmlformats.org/spreadsheetml/2006/main" xmlns:r="http://schemas.openxmlformats.org/officeDocument/2006/relationships">
  <sheetPr>
    <tabColor rgb="FFFFFF00"/>
    <pageSetUpPr fitToPage="1"/>
  </sheetPr>
  <dimension ref="A1:V26"/>
  <sheetViews>
    <sheetView view="pageBreakPreview" zoomScale="85" zoomScaleNormal="90" zoomScaleSheetLayoutView="85" zoomScalePageLayoutView="0" workbookViewId="0" topLeftCell="A4">
      <selection activeCell="C4" sqref="C4:U4"/>
    </sheetView>
  </sheetViews>
  <sheetFormatPr defaultColWidth="8.140625" defaultRowHeight="12.75"/>
  <cols>
    <col min="1" max="1" width="6.8515625" style="481" customWidth="1"/>
    <col min="2" max="2" width="15.7109375" style="481" customWidth="1"/>
    <col min="3" max="3" width="7.57421875" style="495" customWidth="1"/>
    <col min="4" max="6" width="7.57421875" style="481" customWidth="1"/>
    <col min="7" max="7" width="7.57421875" style="495" customWidth="1"/>
    <col min="8" max="10" width="7.57421875" style="481" customWidth="1"/>
    <col min="11" max="11" width="7.57421875" style="495" customWidth="1"/>
    <col min="12" max="14" width="6.8515625" style="481" customWidth="1"/>
    <col min="15" max="15" width="7.57421875" style="495" customWidth="1"/>
    <col min="16" max="18" width="7.28125" style="481" customWidth="1"/>
    <col min="19" max="19" width="7.57421875" style="495" customWidth="1"/>
    <col min="20" max="21" width="7.57421875" style="481" customWidth="1"/>
    <col min="22" max="22" width="8.57421875" style="481" customWidth="1"/>
    <col min="23" max="253" width="9.140625" style="481" customWidth="1"/>
    <col min="254" max="254" width="11.28125" style="481" customWidth="1"/>
    <col min="255" max="255" width="9.7109375" style="481" customWidth="1"/>
    <col min="256" max="16384" width="8.140625" style="481" customWidth="1"/>
  </cols>
  <sheetData>
    <row r="1" spans="3:22" s="399" customFormat="1" ht="16.5">
      <c r="C1" s="1134"/>
      <c r="D1" s="1135"/>
      <c r="E1" s="1135"/>
      <c r="F1" s="1135"/>
      <c r="G1" s="1134"/>
      <c r="H1" s="1135"/>
      <c r="I1" s="1136" t="s">
        <v>0</v>
      </c>
      <c r="J1" s="1136"/>
      <c r="K1" s="1137"/>
      <c r="L1" s="1138"/>
      <c r="M1" s="1138"/>
      <c r="N1" s="1138"/>
      <c r="O1" s="1137"/>
      <c r="P1" s="1138"/>
      <c r="Q1" s="1138"/>
      <c r="R1" s="1138"/>
      <c r="S1" s="1139"/>
      <c r="T1" s="1140"/>
      <c r="U1" s="1862" t="s">
        <v>466</v>
      </c>
      <c r="V1" s="1862"/>
    </row>
    <row r="2" spans="3:22" s="399" customFormat="1" ht="20.25">
      <c r="C2" s="1137"/>
      <c r="D2" s="1138"/>
      <c r="E2" s="1571" t="s">
        <v>636</v>
      </c>
      <c r="F2" s="1571"/>
      <c r="G2" s="1571"/>
      <c r="H2" s="1571"/>
      <c r="I2" s="1571"/>
      <c r="J2" s="1571"/>
      <c r="K2" s="1571"/>
      <c r="L2" s="1571"/>
      <c r="M2" s="1571"/>
      <c r="N2" s="1571"/>
      <c r="O2" s="1571"/>
      <c r="P2" s="1571"/>
      <c r="Q2" s="1138"/>
      <c r="R2" s="1138"/>
      <c r="S2" s="1137"/>
      <c r="T2" s="1138"/>
      <c r="U2" s="1138"/>
      <c r="V2" s="1138"/>
    </row>
    <row r="3" spans="3:22" s="399" customFormat="1" ht="12" customHeight="1">
      <c r="C3" s="1137"/>
      <c r="D3" s="1138"/>
      <c r="E3" s="1138"/>
      <c r="F3" s="1138"/>
      <c r="G3" s="1137"/>
      <c r="H3" s="1141"/>
      <c r="I3" s="1141"/>
      <c r="J3" s="1141"/>
      <c r="K3" s="1142"/>
      <c r="L3" s="1141"/>
      <c r="M3" s="1141"/>
      <c r="N3" s="1141"/>
      <c r="O3" s="1142"/>
      <c r="P3" s="1141"/>
      <c r="Q3" s="1138"/>
      <c r="R3" s="1138"/>
      <c r="S3" s="1137"/>
      <c r="T3" s="1138"/>
      <c r="U3" s="1138"/>
      <c r="V3" s="1138"/>
    </row>
    <row r="4" spans="3:22" ht="16.5">
      <c r="C4" s="1872" t="s">
        <v>649</v>
      </c>
      <c r="D4" s="1872"/>
      <c r="E4" s="1872"/>
      <c r="F4" s="1872"/>
      <c r="G4" s="1872"/>
      <c r="H4" s="1872"/>
      <c r="I4" s="1872"/>
      <c r="J4" s="1872"/>
      <c r="K4" s="1872"/>
      <c r="L4" s="1872"/>
      <c r="M4" s="1872"/>
      <c r="N4" s="1872"/>
      <c r="O4" s="1872"/>
      <c r="P4" s="1872"/>
      <c r="Q4" s="1872"/>
      <c r="R4" s="1872"/>
      <c r="S4" s="1872"/>
      <c r="T4" s="1872"/>
      <c r="U4" s="1872"/>
      <c r="V4" s="1143"/>
    </row>
    <row r="5" spans="4:22" ht="16.5">
      <c r="D5" s="482"/>
      <c r="E5" s="482"/>
      <c r="F5" s="482"/>
      <c r="H5" s="482"/>
      <c r="M5" s="482"/>
      <c r="N5" s="482"/>
      <c r="P5" s="482"/>
      <c r="Q5" s="482"/>
      <c r="R5" s="482"/>
      <c r="T5" s="482"/>
      <c r="U5" s="482"/>
      <c r="V5" s="482"/>
    </row>
    <row r="6" spans="1:2" ht="16.5">
      <c r="A6" s="496" t="s">
        <v>765</v>
      </c>
      <c r="B6" s="483"/>
    </row>
    <row r="7" spans="1:22" s="487" customFormat="1" ht="16.5">
      <c r="A7" s="1854" t="s">
        <v>2</v>
      </c>
      <c r="B7" s="1848" t="s">
        <v>27</v>
      </c>
      <c r="C7" s="1859" t="s">
        <v>596</v>
      </c>
      <c r="D7" s="1860"/>
      <c r="E7" s="1860"/>
      <c r="F7" s="1860"/>
      <c r="G7" s="1859" t="s">
        <v>599</v>
      </c>
      <c r="H7" s="1860"/>
      <c r="I7" s="1860"/>
      <c r="J7" s="1860"/>
      <c r="K7" s="1859" t="s">
        <v>600</v>
      </c>
      <c r="L7" s="1860"/>
      <c r="M7" s="1860"/>
      <c r="N7" s="1860"/>
      <c r="O7" s="1859" t="s">
        <v>601</v>
      </c>
      <c r="P7" s="1860"/>
      <c r="Q7" s="1860"/>
      <c r="R7" s="1860"/>
      <c r="S7" s="1859" t="s">
        <v>13</v>
      </c>
      <c r="T7" s="1860"/>
      <c r="U7" s="1860"/>
      <c r="V7" s="1860"/>
    </row>
    <row r="8" spans="1:22" s="487" customFormat="1" ht="35.25" customHeight="1">
      <c r="A8" s="1854"/>
      <c r="B8" s="1848"/>
      <c r="C8" s="1857" t="s">
        <v>597</v>
      </c>
      <c r="D8" s="1859" t="s">
        <v>883</v>
      </c>
      <c r="E8" s="1860"/>
      <c r="F8" s="1861"/>
      <c r="G8" s="1857" t="s">
        <v>597</v>
      </c>
      <c r="H8" s="1859" t="s">
        <v>883</v>
      </c>
      <c r="I8" s="1860"/>
      <c r="J8" s="1861"/>
      <c r="K8" s="1857" t="s">
        <v>597</v>
      </c>
      <c r="L8" s="1859" t="s">
        <v>883</v>
      </c>
      <c r="M8" s="1860"/>
      <c r="N8" s="1861"/>
      <c r="O8" s="1857" t="s">
        <v>597</v>
      </c>
      <c r="P8" s="1859" t="s">
        <v>883</v>
      </c>
      <c r="Q8" s="1860"/>
      <c r="R8" s="1861"/>
      <c r="S8" s="1857" t="s">
        <v>597</v>
      </c>
      <c r="T8" s="1859" t="s">
        <v>603</v>
      </c>
      <c r="U8" s="1860"/>
      <c r="V8" s="1861"/>
    </row>
    <row r="9" spans="1:22" s="487" customFormat="1" ht="38.25" customHeight="1">
      <c r="A9" s="1854"/>
      <c r="B9" s="1848"/>
      <c r="C9" s="1858"/>
      <c r="D9" s="1133" t="s">
        <v>598</v>
      </c>
      <c r="E9" s="1133" t="s">
        <v>166</v>
      </c>
      <c r="F9" s="1130" t="s">
        <v>13</v>
      </c>
      <c r="G9" s="1858"/>
      <c r="H9" s="1133" t="s">
        <v>598</v>
      </c>
      <c r="I9" s="1133" t="s">
        <v>166</v>
      </c>
      <c r="J9" s="1130" t="s">
        <v>13</v>
      </c>
      <c r="K9" s="1858"/>
      <c r="L9" s="1133" t="s">
        <v>598</v>
      </c>
      <c r="M9" s="1133" t="s">
        <v>166</v>
      </c>
      <c r="N9" s="1130" t="s">
        <v>13</v>
      </c>
      <c r="O9" s="1858"/>
      <c r="P9" s="1133" t="s">
        <v>598</v>
      </c>
      <c r="Q9" s="1133" t="s">
        <v>166</v>
      </c>
      <c r="R9" s="1130" t="s">
        <v>13</v>
      </c>
      <c r="S9" s="1858"/>
      <c r="T9" s="1133" t="s">
        <v>598</v>
      </c>
      <c r="U9" s="1133" t="s">
        <v>166</v>
      </c>
      <c r="V9" s="1130" t="s">
        <v>13</v>
      </c>
    </row>
    <row r="10" spans="1:22" s="499" customFormat="1" ht="15.75" customHeight="1">
      <c r="A10" s="497">
        <v>1</v>
      </c>
      <c r="B10" s="498">
        <v>2</v>
      </c>
      <c r="C10" s="498">
        <v>3</v>
      </c>
      <c r="D10" s="497">
        <v>4</v>
      </c>
      <c r="E10" s="498">
        <v>5</v>
      </c>
      <c r="F10" s="498">
        <v>6</v>
      </c>
      <c r="G10" s="497">
        <v>7</v>
      </c>
      <c r="H10" s="498">
        <v>8</v>
      </c>
      <c r="I10" s="498">
        <v>9</v>
      </c>
      <c r="J10" s="497">
        <v>10</v>
      </c>
      <c r="K10" s="498">
        <v>11</v>
      </c>
      <c r="L10" s="498">
        <v>12</v>
      </c>
      <c r="M10" s="497">
        <v>13</v>
      </c>
      <c r="N10" s="498">
        <v>14</v>
      </c>
      <c r="O10" s="498">
        <v>15</v>
      </c>
      <c r="P10" s="497">
        <v>16</v>
      </c>
      <c r="Q10" s="498">
        <v>17</v>
      </c>
      <c r="R10" s="498">
        <v>18</v>
      </c>
      <c r="S10" s="497">
        <v>19</v>
      </c>
      <c r="T10" s="498">
        <v>20</v>
      </c>
      <c r="U10" s="498">
        <v>21</v>
      </c>
      <c r="V10" s="497">
        <v>22</v>
      </c>
    </row>
    <row r="11" spans="1:22" ht="24" customHeight="1">
      <c r="A11" s="500">
        <v>1</v>
      </c>
      <c r="B11" s="489" t="s">
        <v>766</v>
      </c>
      <c r="C11" s="1863" t="s">
        <v>808</v>
      </c>
      <c r="D11" s="1864"/>
      <c r="E11" s="1864"/>
      <c r="F11" s="1864"/>
      <c r="G11" s="1864"/>
      <c r="H11" s="1864"/>
      <c r="I11" s="1864"/>
      <c r="J11" s="1864"/>
      <c r="K11" s="1864"/>
      <c r="L11" s="1864"/>
      <c r="M11" s="1864"/>
      <c r="N11" s="1864"/>
      <c r="O11" s="1864"/>
      <c r="P11" s="1864"/>
      <c r="Q11" s="1864"/>
      <c r="R11" s="1864"/>
      <c r="S11" s="1864"/>
      <c r="T11" s="1864"/>
      <c r="U11" s="1864"/>
      <c r="V11" s="1865"/>
    </row>
    <row r="12" spans="1:22" ht="24" customHeight="1">
      <c r="A12" s="500">
        <v>2</v>
      </c>
      <c r="B12" s="489" t="s">
        <v>767</v>
      </c>
      <c r="C12" s="1866"/>
      <c r="D12" s="1867"/>
      <c r="E12" s="1867"/>
      <c r="F12" s="1867"/>
      <c r="G12" s="1867"/>
      <c r="H12" s="1867"/>
      <c r="I12" s="1867"/>
      <c r="J12" s="1867"/>
      <c r="K12" s="1867"/>
      <c r="L12" s="1867"/>
      <c r="M12" s="1867"/>
      <c r="N12" s="1867"/>
      <c r="O12" s="1867"/>
      <c r="P12" s="1867"/>
      <c r="Q12" s="1867"/>
      <c r="R12" s="1867"/>
      <c r="S12" s="1867"/>
      <c r="T12" s="1867"/>
      <c r="U12" s="1867"/>
      <c r="V12" s="1868"/>
    </row>
    <row r="13" spans="1:22" ht="24" customHeight="1">
      <c r="A13" s="500">
        <v>3</v>
      </c>
      <c r="B13" s="489" t="s">
        <v>768</v>
      </c>
      <c r="C13" s="1866"/>
      <c r="D13" s="1867"/>
      <c r="E13" s="1867"/>
      <c r="F13" s="1867"/>
      <c r="G13" s="1867"/>
      <c r="H13" s="1867"/>
      <c r="I13" s="1867"/>
      <c r="J13" s="1867"/>
      <c r="K13" s="1867"/>
      <c r="L13" s="1867"/>
      <c r="M13" s="1867"/>
      <c r="N13" s="1867"/>
      <c r="O13" s="1867"/>
      <c r="P13" s="1867"/>
      <c r="Q13" s="1867"/>
      <c r="R13" s="1867"/>
      <c r="S13" s="1867"/>
      <c r="T13" s="1867"/>
      <c r="U13" s="1867"/>
      <c r="V13" s="1868"/>
    </row>
    <row r="14" spans="1:22" ht="24" customHeight="1">
      <c r="A14" s="500">
        <v>4</v>
      </c>
      <c r="B14" s="489" t="s">
        <v>769</v>
      </c>
      <c r="C14" s="1866"/>
      <c r="D14" s="1867"/>
      <c r="E14" s="1867"/>
      <c r="F14" s="1867"/>
      <c r="G14" s="1867"/>
      <c r="H14" s="1867"/>
      <c r="I14" s="1867"/>
      <c r="J14" s="1867"/>
      <c r="K14" s="1867"/>
      <c r="L14" s="1867"/>
      <c r="M14" s="1867"/>
      <c r="N14" s="1867"/>
      <c r="O14" s="1867"/>
      <c r="P14" s="1867"/>
      <c r="Q14" s="1867"/>
      <c r="R14" s="1867"/>
      <c r="S14" s="1867"/>
      <c r="T14" s="1867"/>
      <c r="U14" s="1867"/>
      <c r="V14" s="1868"/>
    </row>
    <row r="15" spans="1:22" ht="24" customHeight="1">
      <c r="A15" s="500">
        <v>5</v>
      </c>
      <c r="B15" s="489" t="s">
        <v>770</v>
      </c>
      <c r="C15" s="1866"/>
      <c r="D15" s="1867"/>
      <c r="E15" s="1867"/>
      <c r="F15" s="1867"/>
      <c r="G15" s="1867"/>
      <c r="H15" s="1867"/>
      <c r="I15" s="1867"/>
      <c r="J15" s="1867"/>
      <c r="K15" s="1867"/>
      <c r="L15" s="1867"/>
      <c r="M15" s="1867"/>
      <c r="N15" s="1867"/>
      <c r="O15" s="1867"/>
      <c r="P15" s="1867"/>
      <c r="Q15" s="1867"/>
      <c r="R15" s="1867"/>
      <c r="S15" s="1867"/>
      <c r="T15" s="1867"/>
      <c r="U15" s="1867"/>
      <c r="V15" s="1868"/>
    </row>
    <row r="16" spans="1:22" ht="24" customHeight="1">
      <c r="A16" s="500">
        <v>6</v>
      </c>
      <c r="B16" s="489" t="s">
        <v>771</v>
      </c>
      <c r="C16" s="1866"/>
      <c r="D16" s="1867"/>
      <c r="E16" s="1867"/>
      <c r="F16" s="1867"/>
      <c r="G16" s="1867"/>
      <c r="H16" s="1867"/>
      <c r="I16" s="1867"/>
      <c r="J16" s="1867"/>
      <c r="K16" s="1867"/>
      <c r="L16" s="1867"/>
      <c r="M16" s="1867"/>
      <c r="N16" s="1867"/>
      <c r="O16" s="1867"/>
      <c r="P16" s="1867"/>
      <c r="Q16" s="1867"/>
      <c r="R16" s="1867"/>
      <c r="S16" s="1867"/>
      <c r="T16" s="1867"/>
      <c r="U16" s="1867"/>
      <c r="V16" s="1868"/>
    </row>
    <row r="17" spans="1:22" ht="24" customHeight="1">
      <c r="A17" s="500">
        <v>7</v>
      </c>
      <c r="B17" s="489" t="s">
        <v>772</v>
      </c>
      <c r="C17" s="1866"/>
      <c r="D17" s="1867"/>
      <c r="E17" s="1867"/>
      <c r="F17" s="1867"/>
      <c r="G17" s="1867"/>
      <c r="H17" s="1867"/>
      <c r="I17" s="1867"/>
      <c r="J17" s="1867"/>
      <c r="K17" s="1867"/>
      <c r="L17" s="1867"/>
      <c r="M17" s="1867"/>
      <c r="N17" s="1867"/>
      <c r="O17" s="1867"/>
      <c r="P17" s="1867"/>
      <c r="Q17" s="1867"/>
      <c r="R17" s="1867"/>
      <c r="S17" s="1867"/>
      <c r="T17" s="1867"/>
      <c r="U17" s="1867"/>
      <c r="V17" s="1868"/>
    </row>
    <row r="18" spans="1:22" ht="24" customHeight="1">
      <c r="A18" s="500">
        <v>8</v>
      </c>
      <c r="B18" s="489" t="s">
        <v>773</v>
      </c>
      <c r="C18" s="1866"/>
      <c r="D18" s="1867"/>
      <c r="E18" s="1867"/>
      <c r="F18" s="1867"/>
      <c r="G18" s="1867"/>
      <c r="H18" s="1867"/>
      <c r="I18" s="1867"/>
      <c r="J18" s="1867"/>
      <c r="K18" s="1867"/>
      <c r="L18" s="1867"/>
      <c r="M18" s="1867"/>
      <c r="N18" s="1867"/>
      <c r="O18" s="1867"/>
      <c r="P18" s="1867"/>
      <c r="Q18" s="1867"/>
      <c r="R18" s="1867"/>
      <c r="S18" s="1867"/>
      <c r="T18" s="1867"/>
      <c r="U18" s="1867"/>
      <c r="V18" s="1868"/>
    </row>
    <row r="19" spans="1:22" ht="24" customHeight="1">
      <c r="A19" s="500">
        <v>9</v>
      </c>
      <c r="B19" s="489" t="s">
        <v>774</v>
      </c>
      <c r="C19" s="1866"/>
      <c r="D19" s="1867"/>
      <c r="E19" s="1867"/>
      <c r="F19" s="1867"/>
      <c r="G19" s="1867"/>
      <c r="H19" s="1867"/>
      <c r="I19" s="1867"/>
      <c r="J19" s="1867"/>
      <c r="K19" s="1867"/>
      <c r="L19" s="1867"/>
      <c r="M19" s="1867"/>
      <c r="N19" s="1867"/>
      <c r="O19" s="1867"/>
      <c r="P19" s="1867"/>
      <c r="Q19" s="1867"/>
      <c r="R19" s="1867"/>
      <c r="S19" s="1867"/>
      <c r="T19" s="1867"/>
      <c r="U19" s="1867"/>
      <c r="V19" s="1868"/>
    </row>
    <row r="20" spans="1:22" ht="24" customHeight="1">
      <c r="A20" s="500">
        <v>10</v>
      </c>
      <c r="B20" s="489" t="s">
        <v>775</v>
      </c>
      <c r="C20" s="1866"/>
      <c r="D20" s="1867"/>
      <c r="E20" s="1867"/>
      <c r="F20" s="1867"/>
      <c r="G20" s="1867"/>
      <c r="H20" s="1867"/>
      <c r="I20" s="1867"/>
      <c r="J20" s="1867"/>
      <c r="K20" s="1867"/>
      <c r="L20" s="1867"/>
      <c r="M20" s="1867"/>
      <c r="N20" s="1867"/>
      <c r="O20" s="1867"/>
      <c r="P20" s="1867"/>
      <c r="Q20" s="1867"/>
      <c r="R20" s="1867"/>
      <c r="S20" s="1867"/>
      <c r="T20" s="1867"/>
      <c r="U20" s="1867"/>
      <c r="V20" s="1868"/>
    </row>
    <row r="21" spans="1:22" ht="24" customHeight="1">
      <c r="A21" s="500">
        <v>11</v>
      </c>
      <c r="B21" s="489" t="s">
        <v>776</v>
      </c>
      <c r="C21" s="1866"/>
      <c r="D21" s="1867"/>
      <c r="E21" s="1867"/>
      <c r="F21" s="1867"/>
      <c r="G21" s="1867"/>
      <c r="H21" s="1867"/>
      <c r="I21" s="1867"/>
      <c r="J21" s="1867"/>
      <c r="K21" s="1867"/>
      <c r="L21" s="1867"/>
      <c r="M21" s="1867"/>
      <c r="N21" s="1867"/>
      <c r="O21" s="1867"/>
      <c r="P21" s="1867"/>
      <c r="Q21" s="1867"/>
      <c r="R21" s="1867"/>
      <c r="S21" s="1867"/>
      <c r="T21" s="1867"/>
      <c r="U21" s="1867"/>
      <c r="V21" s="1868"/>
    </row>
    <row r="22" spans="1:22" ht="24" customHeight="1">
      <c r="A22" s="500">
        <v>12</v>
      </c>
      <c r="B22" s="489" t="s">
        <v>777</v>
      </c>
      <c r="C22" s="1866"/>
      <c r="D22" s="1867"/>
      <c r="E22" s="1867"/>
      <c r="F22" s="1867"/>
      <c r="G22" s="1867"/>
      <c r="H22" s="1867"/>
      <c r="I22" s="1867"/>
      <c r="J22" s="1867"/>
      <c r="K22" s="1867"/>
      <c r="L22" s="1867"/>
      <c r="M22" s="1867"/>
      <c r="N22" s="1867"/>
      <c r="O22" s="1867"/>
      <c r="P22" s="1867"/>
      <c r="Q22" s="1867"/>
      <c r="R22" s="1867"/>
      <c r="S22" s="1867"/>
      <c r="T22" s="1867"/>
      <c r="U22" s="1867"/>
      <c r="V22" s="1868"/>
    </row>
    <row r="23" spans="1:22" ht="24" customHeight="1">
      <c r="A23" s="500">
        <v>13</v>
      </c>
      <c r="B23" s="489" t="s">
        <v>778</v>
      </c>
      <c r="C23" s="1869"/>
      <c r="D23" s="1870"/>
      <c r="E23" s="1870"/>
      <c r="F23" s="1870"/>
      <c r="G23" s="1870"/>
      <c r="H23" s="1870"/>
      <c r="I23" s="1870"/>
      <c r="J23" s="1870"/>
      <c r="K23" s="1870"/>
      <c r="L23" s="1870"/>
      <c r="M23" s="1870"/>
      <c r="N23" s="1870"/>
      <c r="O23" s="1870"/>
      <c r="P23" s="1870"/>
      <c r="Q23" s="1870"/>
      <c r="R23" s="1870"/>
      <c r="S23" s="1870"/>
      <c r="T23" s="1870"/>
      <c r="U23" s="1870"/>
      <c r="V23" s="1871"/>
    </row>
    <row r="24" spans="1:22" s="1145" customFormat="1" ht="31.5" customHeight="1">
      <c r="A24" s="1855" t="s">
        <v>13</v>
      </c>
      <c r="B24" s="1856"/>
      <c r="C24" s="1144">
        <v>0</v>
      </c>
      <c r="D24" s="1144">
        <v>0</v>
      </c>
      <c r="E24" s="1144">
        <v>0</v>
      </c>
      <c r="F24" s="1144">
        <v>0</v>
      </c>
      <c r="G24" s="1144">
        <v>0</v>
      </c>
      <c r="H24" s="1144">
        <v>0</v>
      </c>
      <c r="I24" s="1144">
        <v>0</v>
      </c>
      <c r="J24" s="1144">
        <v>0</v>
      </c>
      <c r="K24" s="1144">
        <v>0</v>
      </c>
      <c r="L24" s="1144">
        <v>0</v>
      </c>
      <c r="M24" s="1144">
        <v>0</v>
      </c>
      <c r="N24" s="1144">
        <v>0</v>
      </c>
      <c r="O24" s="1144">
        <v>0</v>
      </c>
      <c r="P24" s="1144">
        <v>0</v>
      </c>
      <c r="Q24" s="1144">
        <v>0</v>
      </c>
      <c r="R24" s="1144">
        <v>0</v>
      </c>
      <c r="S24" s="1144">
        <v>0</v>
      </c>
      <c r="T24" s="1144">
        <v>0</v>
      </c>
      <c r="U24" s="1144">
        <v>0</v>
      </c>
      <c r="V24" s="1144">
        <v>0</v>
      </c>
    </row>
    <row r="26" spans="1:22" s="399" customFormat="1" ht="52.5" customHeight="1">
      <c r="A26" s="502" t="s">
        <v>9</v>
      </c>
      <c r="C26" s="403"/>
      <c r="G26" s="501"/>
      <c r="H26" s="400"/>
      <c r="K26" s="501"/>
      <c r="L26" s="400"/>
      <c r="M26" s="400"/>
      <c r="N26" s="400"/>
      <c r="O26" s="501"/>
      <c r="P26" s="400"/>
      <c r="Q26" s="400"/>
      <c r="R26" s="1307" t="s">
        <v>741</v>
      </c>
      <c r="S26" s="1307"/>
      <c r="T26" s="1307"/>
      <c r="U26" s="1307"/>
      <c r="V26" s="1307"/>
    </row>
  </sheetData>
  <sheetProtection/>
  <mergeCells count="23">
    <mergeCell ref="C4:U4"/>
    <mergeCell ref="R26:V26"/>
    <mergeCell ref="O8:O9"/>
    <mergeCell ref="P8:R8"/>
    <mergeCell ref="S8:S9"/>
    <mergeCell ref="T8:V8"/>
    <mergeCell ref="U1:V1"/>
    <mergeCell ref="E2:P2"/>
    <mergeCell ref="C7:F7"/>
    <mergeCell ref="G7:J7"/>
    <mergeCell ref="K7:N7"/>
    <mergeCell ref="C11:V23"/>
    <mergeCell ref="K8:K9"/>
    <mergeCell ref="L8:N8"/>
    <mergeCell ref="O7:R7"/>
    <mergeCell ref="S7:V7"/>
    <mergeCell ref="A24:B24"/>
    <mergeCell ref="C8:C9"/>
    <mergeCell ref="D8:F8"/>
    <mergeCell ref="G8:G9"/>
    <mergeCell ref="H8:J8"/>
    <mergeCell ref="A7:A9"/>
    <mergeCell ref="B7:B9"/>
  </mergeCells>
  <printOptions horizontalCentered="1"/>
  <pageMargins left="0.71" right="0.2" top="0.2" bottom="0.2" header="0.2" footer="0.2"/>
  <pageSetup fitToHeight="1" fitToWidth="1" horizontalDpi="600" verticalDpi="600" orientation="landscape" paperSize="9" scale="81" r:id="rId1"/>
  <headerFooter>
    <oddFooter>&amp;C68</oddFooter>
  </headerFooter>
</worksheet>
</file>

<file path=xl/worksheets/sheet69.xml><?xml version="1.0" encoding="utf-8"?>
<worksheet xmlns="http://schemas.openxmlformats.org/spreadsheetml/2006/main" xmlns:r="http://schemas.openxmlformats.org/officeDocument/2006/relationships">
  <sheetPr>
    <tabColor rgb="FF00B050"/>
  </sheetPr>
  <dimension ref="A1:X27"/>
  <sheetViews>
    <sheetView view="pageBreakPreview" zoomScaleNormal="90" zoomScaleSheetLayoutView="100" zoomScalePageLayoutView="0" workbookViewId="0" topLeftCell="A11">
      <selection activeCell="C4" sqref="C4:Q4"/>
    </sheetView>
  </sheetViews>
  <sheetFormatPr defaultColWidth="9.140625" defaultRowHeight="12.75"/>
  <cols>
    <col min="1" max="1" width="8.140625" style="506" customWidth="1"/>
    <col min="2" max="2" width="15.7109375" style="506" customWidth="1"/>
    <col min="3" max="3" width="6.8515625" style="506" customWidth="1"/>
    <col min="4" max="4" width="8.140625" style="506" customWidth="1"/>
    <col min="5" max="5" width="8.421875" style="506" customWidth="1"/>
    <col min="6" max="6" width="8.28125" style="506" customWidth="1"/>
    <col min="7" max="7" width="7.00390625" style="506" customWidth="1"/>
    <col min="8" max="8" width="8.28125" style="506" customWidth="1"/>
    <col min="9" max="9" width="7.00390625" style="506" customWidth="1"/>
    <col min="10" max="10" width="8.28125" style="506" customWidth="1"/>
    <col min="11" max="11" width="6.140625" style="506" customWidth="1"/>
    <col min="12" max="14" width="7.00390625" style="506" customWidth="1"/>
    <col min="15" max="15" width="5.57421875" style="506" customWidth="1"/>
    <col min="16" max="18" width="7.00390625" style="506" customWidth="1"/>
    <col min="19" max="19" width="7.28125" style="506" customWidth="1"/>
    <col min="20" max="20" width="8.57421875" style="506" customWidth="1"/>
    <col min="21" max="21" width="8.140625" style="506" customWidth="1"/>
    <col min="22" max="22" width="8.7109375" style="506" customWidth="1"/>
    <col min="23" max="16384" width="9.140625" style="506" customWidth="1"/>
  </cols>
  <sheetData>
    <row r="1" spans="3:24" s="406" customFormat="1" ht="15.75">
      <c r="C1" s="1146"/>
      <c r="D1" s="1146"/>
      <c r="E1" s="1146"/>
      <c r="F1" s="1146"/>
      <c r="G1" s="1146"/>
      <c r="H1" s="1146"/>
      <c r="I1" s="1147" t="s">
        <v>0</v>
      </c>
      <c r="J1" s="1147"/>
      <c r="K1" s="952"/>
      <c r="L1" s="952"/>
      <c r="M1" s="952"/>
      <c r="N1" s="952"/>
      <c r="O1" s="952"/>
      <c r="P1" s="952"/>
      <c r="Q1" s="952"/>
      <c r="S1" s="504"/>
      <c r="T1" s="504"/>
      <c r="U1" s="1888" t="s">
        <v>602</v>
      </c>
      <c r="V1" s="1888"/>
      <c r="W1" s="505"/>
      <c r="X1" s="505"/>
    </row>
    <row r="2" spans="3:17" s="406" customFormat="1" ht="20.25">
      <c r="C2" s="952"/>
      <c r="D2" s="952"/>
      <c r="E2" s="1422" t="s">
        <v>636</v>
      </c>
      <c r="F2" s="1422"/>
      <c r="G2" s="1422"/>
      <c r="H2" s="1422"/>
      <c r="I2" s="1422"/>
      <c r="J2" s="1422"/>
      <c r="K2" s="1422"/>
      <c r="L2" s="1422"/>
      <c r="M2" s="1422"/>
      <c r="N2" s="1422"/>
      <c r="O2" s="1422"/>
      <c r="P2" s="1422"/>
      <c r="Q2" s="952"/>
    </row>
    <row r="3" spans="3:17" s="406" customFormat="1" ht="20.25">
      <c r="C3" s="952"/>
      <c r="D3" s="952"/>
      <c r="E3" s="952"/>
      <c r="F3" s="952"/>
      <c r="G3" s="952"/>
      <c r="H3" s="1148"/>
      <c r="I3" s="1148"/>
      <c r="J3" s="1148"/>
      <c r="K3" s="1148"/>
      <c r="L3" s="1148"/>
      <c r="M3" s="1148"/>
      <c r="N3" s="1148"/>
      <c r="O3" s="1148"/>
      <c r="P3" s="1148"/>
      <c r="Q3" s="952"/>
    </row>
    <row r="4" spans="3:23" ht="15.75">
      <c r="C4" s="1889" t="s">
        <v>650</v>
      </c>
      <c r="D4" s="1889"/>
      <c r="E4" s="1889"/>
      <c r="F4" s="1889"/>
      <c r="G4" s="1889"/>
      <c r="H4" s="1889"/>
      <c r="I4" s="1889"/>
      <c r="J4" s="1889"/>
      <c r="K4" s="1889"/>
      <c r="L4" s="1889"/>
      <c r="M4" s="1889"/>
      <c r="N4" s="1889"/>
      <c r="O4" s="1889"/>
      <c r="P4" s="1889"/>
      <c r="Q4" s="1889"/>
      <c r="R4" s="507"/>
      <c r="S4" s="508"/>
      <c r="T4" s="508"/>
      <c r="U4" s="508"/>
      <c r="V4" s="508"/>
      <c r="W4" s="503"/>
    </row>
    <row r="5" spans="3:23" ht="15.75" customHeight="1">
      <c r="C5" s="1149"/>
      <c r="D5" s="1149"/>
      <c r="E5" s="1149"/>
      <c r="F5" s="1149"/>
      <c r="G5" s="1149"/>
      <c r="H5" s="1149"/>
      <c r="I5" s="1150"/>
      <c r="J5" s="1150"/>
      <c r="K5" s="1150"/>
      <c r="L5" s="1150"/>
      <c r="M5" s="1149"/>
      <c r="N5" s="1149"/>
      <c r="O5" s="1149"/>
      <c r="P5" s="1149"/>
      <c r="Q5" s="1149"/>
      <c r="R5" s="509"/>
      <c r="S5" s="509"/>
      <c r="T5" s="509"/>
      <c r="U5" s="509"/>
      <c r="V5" s="509"/>
      <c r="W5" s="509"/>
    </row>
    <row r="6" spans="1:2" s="512" customFormat="1" ht="16.5">
      <c r="A6" s="510" t="s">
        <v>765</v>
      </c>
      <c r="B6" s="511"/>
    </row>
    <row r="7" spans="1:22" s="513" customFormat="1" ht="22.5" customHeight="1">
      <c r="A7" s="1854" t="s">
        <v>2</v>
      </c>
      <c r="B7" s="1848" t="s">
        <v>27</v>
      </c>
      <c r="C7" s="1859" t="s">
        <v>596</v>
      </c>
      <c r="D7" s="1860"/>
      <c r="E7" s="1860"/>
      <c r="F7" s="1860"/>
      <c r="G7" s="1859" t="s">
        <v>599</v>
      </c>
      <c r="H7" s="1860"/>
      <c r="I7" s="1860"/>
      <c r="J7" s="1860"/>
      <c r="K7" s="1859" t="s">
        <v>600</v>
      </c>
      <c r="L7" s="1860"/>
      <c r="M7" s="1860"/>
      <c r="N7" s="1860"/>
      <c r="O7" s="1875" t="s">
        <v>601</v>
      </c>
      <c r="P7" s="1876"/>
      <c r="Q7" s="1876"/>
      <c r="R7" s="1876"/>
      <c r="S7" s="1848" t="s">
        <v>13</v>
      </c>
      <c r="T7" s="1848"/>
      <c r="U7" s="1848"/>
      <c r="V7" s="1848"/>
    </row>
    <row r="8" spans="1:22" s="513" customFormat="1" ht="29.25" customHeight="1">
      <c r="A8" s="1854"/>
      <c r="B8" s="1848"/>
      <c r="C8" s="1873" t="s">
        <v>597</v>
      </c>
      <c r="D8" s="1875" t="s">
        <v>883</v>
      </c>
      <c r="E8" s="1876"/>
      <c r="F8" s="1877"/>
      <c r="G8" s="1873" t="s">
        <v>597</v>
      </c>
      <c r="H8" s="1875" t="s">
        <v>883</v>
      </c>
      <c r="I8" s="1876"/>
      <c r="J8" s="1877"/>
      <c r="K8" s="1873" t="s">
        <v>597</v>
      </c>
      <c r="L8" s="1875" t="s">
        <v>883</v>
      </c>
      <c r="M8" s="1876"/>
      <c r="N8" s="1877"/>
      <c r="O8" s="1873" t="s">
        <v>597</v>
      </c>
      <c r="P8" s="1875" t="s">
        <v>883</v>
      </c>
      <c r="Q8" s="1876"/>
      <c r="R8" s="1877"/>
      <c r="S8" s="1873" t="s">
        <v>597</v>
      </c>
      <c r="T8" s="1890" t="s">
        <v>603</v>
      </c>
      <c r="U8" s="1890"/>
      <c r="V8" s="1890"/>
    </row>
    <row r="9" spans="1:22" s="513" customFormat="1" ht="38.25" customHeight="1">
      <c r="A9" s="1854"/>
      <c r="B9" s="1848"/>
      <c r="C9" s="1874"/>
      <c r="D9" s="1133" t="s">
        <v>598</v>
      </c>
      <c r="E9" s="1133" t="s">
        <v>166</v>
      </c>
      <c r="F9" s="1130" t="s">
        <v>13</v>
      </c>
      <c r="G9" s="1874"/>
      <c r="H9" s="1133" t="s">
        <v>598</v>
      </c>
      <c r="I9" s="1133" t="s">
        <v>166</v>
      </c>
      <c r="J9" s="1130" t="s">
        <v>13</v>
      </c>
      <c r="K9" s="1874"/>
      <c r="L9" s="1133" t="s">
        <v>598</v>
      </c>
      <c r="M9" s="1133" t="s">
        <v>166</v>
      </c>
      <c r="N9" s="1130" t="s">
        <v>13</v>
      </c>
      <c r="O9" s="1874"/>
      <c r="P9" s="1133" t="s">
        <v>598</v>
      </c>
      <c r="Q9" s="1133" t="s">
        <v>166</v>
      </c>
      <c r="R9" s="1130" t="s">
        <v>13</v>
      </c>
      <c r="S9" s="1874"/>
      <c r="T9" s="1133" t="s">
        <v>598</v>
      </c>
      <c r="U9" s="1133" t="s">
        <v>166</v>
      </c>
      <c r="V9" s="1130" t="s">
        <v>13</v>
      </c>
    </row>
    <row r="10" spans="1:22" s="518" customFormat="1" ht="15.75" customHeight="1">
      <c r="A10" s="514">
        <v>1</v>
      </c>
      <c r="B10" s="515">
        <v>2</v>
      </c>
      <c r="C10" s="515">
        <v>3</v>
      </c>
      <c r="D10" s="514">
        <v>4</v>
      </c>
      <c r="E10" s="515">
        <v>5</v>
      </c>
      <c r="F10" s="515">
        <v>6</v>
      </c>
      <c r="G10" s="514">
        <v>7</v>
      </c>
      <c r="H10" s="515">
        <v>8</v>
      </c>
      <c r="I10" s="515">
        <v>9</v>
      </c>
      <c r="J10" s="514">
        <v>10</v>
      </c>
      <c r="K10" s="515">
        <v>11</v>
      </c>
      <c r="L10" s="515">
        <v>12</v>
      </c>
      <c r="M10" s="514">
        <v>13</v>
      </c>
      <c r="N10" s="515">
        <v>14</v>
      </c>
      <c r="O10" s="515">
        <v>15</v>
      </c>
      <c r="P10" s="514">
        <v>16</v>
      </c>
      <c r="Q10" s="515">
        <v>17</v>
      </c>
      <c r="R10" s="515">
        <v>18</v>
      </c>
      <c r="S10" s="516">
        <v>19</v>
      </c>
      <c r="T10" s="517">
        <v>20</v>
      </c>
      <c r="U10" s="517">
        <v>21</v>
      </c>
      <c r="V10" s="516">
        <v>22</v>
      </c>
    </row>
    <row r="11" spans="1:23" s="512" customFormat="1" ht="28.5" customHeight="1">
      <c r="A11" s="437">
        <v>1</v>
      </c>
      <c r="B11" s="489" t="s">
        <v>766</v>
      </c>
      <c r="C11" s="1879" t="s">
        <v>1047</v>
      </c>
      <c r="D11" s="1880"/>
      <c r="E11" s="1880"/>
      <c r="F11" s="1880"/>
      <c r="G11" s="1880"/>
      <c r="H11" s="1880"/>
      <c r="I11" s="1880"/>
      <c r="J11" s="1880"/>
      <c r="K11" s="1880"/>
      <c r="L11" s="1880"/>
      <c r="M11" s="1880"/>
      <c r="N11" s="1880"/>
      <c r="O11" s="1880"/>
      <c r="P11" s="1880"/>
      <c r="Q11" s="1880"/>
      <c r="R11" s="1880"/>
      <c r="S11" s="1880"/>
      <c r="T11" s="1880"/>
      <c r="U11" s="1880"/>
      <c r="V11" s="1881"/>
      <c r="W11" s="519"/>
    </row>
    <row r="12" spans="1:22" s="512" customFormat="1" ht="28.5" customHeight="1">
      <c r="A12" s="437">
        <v>2</v>
      </c>
      <c r="B12" s="489" t="s">
        <v>767</v>
      </c>
      <c r="C12" s="1882"/>
      <c r="D12" s="1883"/>
      <c r="E12" s="1883"/>
      <c r="F12" s="1883"/>
      <c r="G12" s="1883"/>
      <c r="H12" s="1883"/>
      <c r="I12" s="1883"/>
      <c r="J12" s="1883"/>
      <c r="K12" s="1883"/>
      <c r="L12" s="1883"/>
      <c r="M12" s="1883"/>
      <c r="N12" s="1883"/>
      <c r="O12" s="1883"/>
      <c r="P12" s="1883"/>
      <c r="Q12" s="1883"/>
      <c r="R12" s="1883"/>
      <c r="S12" s="1883"/>
      <c r="T12" s="1883"/>
      <c r="U12" s="1883"/>
      <c r="V12" s="1884"/>
    </row>
    <row r="13" spans="1:22" s="512" customFormat="1" ht="28.5" customHeight="1">
      <c r="A13" s="437">
        <v>3</v>
      </c>
      <c r="B13" s="489" t="s">
        <v>768</v>
      </c>
      <c r="C13" s="1882"/>
      <c r="D13" s="1883"/>
      <c r="E13" s="1883"/>
      <c r="F13" s="1883"/>
      <c r="G13" s="1883"/>
      <c r="H13" s="1883"/>
      <c r="I13" s="1883"/>
      <c r="J13" s="1883"/>
      <c r="K13" s="1883"/>
      <c r="L13" s="1883"/>
      <c r="M13" s="1883"/>
      <c r="N13" s="1883"/>
      <c r="O13" s="1883"/>
      <c r="P13" s="1883"/>
      <c r="Q13" s="1883"/>
      <c r="R13" s="1883"/>
      <c r="S13" s="1883"/>
      <c r="T13" s="1883"/>
      <c r="U13" s="1883"/>
      <c r="V13" s="1884"/>
    </row>
    <row r="14" spans="1:22" s="512" customFormat="1" ht="28.5" customHeight="1">
      <c r="A14" s="437">
        <v>4</v>
      </c>
      <c r="B14" s="489" t="s">
        <v>769</v>
      </c>
      <c r="C14" s="1882"/>
      <c r="D14" s="1883"/>
      <c r="E14" s="1883"/>
      <c r="F14" s="1883"/>
      <c r="G14" s="1883"/>
      <c r="H14" s="1883"/>
      <c r="I14" s="1883"/>
      <c r="J14" s="1883"/>
      <c r="K14" s="1883"/>
      <c r="L14" s="1883"/>
      <c r="M14" s="1883"/>
      <c r="N14" s="1883"/>
      <c r="O14" s="1883"/>
      <c r="P14" s="1883"/>
      <c r="Q14" s="1883"/>
      <c r="R14" s="1883"/>
      <c r="S14" s="1883"/>
      <c r="T14" s="1883"/>
      <c r="U14" s="1883"/>
      <c r="V14" s="1884"/>
    </row>
    <row r="15" spans="1:22" s="512" customFormat="1" ht="28.5" customHeight="1">
      <c r="A15" s="437">
        <v>5</v>
      </c>
      <c r="B15" s="489" t="s">
        <v>770</v>
      </c>
      <c r="C15" s="1882"/>
      <c r="D15" s="1883"/>
      <c r="E15" s="1883"/>
      <c r="F15" s="1883"/>
      <c r="G15" s="1883"/>
      <c r="H15" s="1883"/>
      <c r="I15" s="1883"/>
      <c r="J15" s="1883"/>
      <c r="K15" s="1883"/>
      <c r="L15" s="1883"/>
      <c r="M15" s="1883"/>
      <c r="N15" s="1883"/>
      <c r="O15" s="1883"/>
      <c r="P15" s="1883"/>
      <c r="Q15" s="1883"/>
      <c r="R15" s="1883"/>
      <c r="S15" s="1883"/>
      <c r="T15" s="1883"/>
      <c r="U15" s="1883"/>
      <c r="V15" s="1884"/>
    </row>
    <row r="16" spans="1:22" s="512" customFormat="1" ht="28.5" customHeight="1">
      <c r="A16" s="437">
        <v>6</v>
      </c>
      <c r="B16" s="489" t="s">
        <v>771</v>
      </c>
      <c r="C16" s="1882"/>
      <c r="D16" s="1883"/>
      <c r="E16" s="1883"/>
      <c r="F16" s="1883"/>
      <c r="G16" s="1883"/>
      <c r="H16" s="1883"/>
      <c r="I16" s="1883"/>
      <c r="J16" s="1883"/>
      <c r="K16" s="1883"/>
      <c r="L16" s="1883"/>
      <c r="M16" s="1883"/>
      <c r="N16" s="1883"/>
      <c r="O16" s="1883"/>
      <c r="P16" s="1883"/>
      <c r="Q16" s="1883"/>
      <c r="R16" s="1883"/>
      <c r="S16" s="1883"/>
      <c r="T16" s="1883"/>
      <c r="U16" s="1883"/>
      <c r="V16" s="1884"/>
    </row>
    <row r="17" spans="1:22" s="512" customFormat="1" ht="28.5" customHeight="1">
      <c r="A17" s="437">
        <v>7</v>
      </c>
      <c r="B17" s="489" t="s">
        <v>772</v>
      </c>
      <c r="C17" s="1882"/>
      <c r="D17" s="1883"/>
      <c r="E17" s="1883"/>
      <c r="F17" s="1883"/>
      <c r="G17" s="1883"/>
      <c r="H17" s="1883"/>
      <c r="I17" s="1883"/>
      <c r="J17" s="1883"/>
      <c r="K17" s="1883"/>
      <c r="L17" s="1883"/>
      <c r="M17" s="1883"/>
      <c r="N17" s="1883"/>
      <c r="O17" s="1883"/>
      <c r="P17" s="1883"/>
      <c r="Q17" s="1883"/>
      <c r="R17" s="1883"/>
      <c r="S17" s="1883"/>
      <c r="T17" s="1883"/>
      <c r="U17" s="1883"/>
      <c r="V17" s="1884"/>
    </row>
    <row r="18" spans="1:22" s="512" customFormat="1" ht="28.5" customHeight="1">
      <c r="A18" s="437">
        <v>8</v>
      </c>
      <c r="B18" s="489" t="s">
        <v>773</v>
      </c>
      <c r="C18" s="1882"/>
      <c r="D18" s="1883"/>
      <c r="E18" s="1883"/>
      <c r="F18" s="1883"/>
      <c r="G18" s="1883"/>
      <c r="H18" s="1883"/>
      <c r="I18" s="1883"/>
      <c r="J18" s="1883"/>
      <c r="K18" s="1883"/>
      <c r="L18" s="1883"/>
      <c r="M18" s="1883"/>
      <c r="N18" s="1883"/>
      <c r="O18" s="1883"/>
      <c r="P18" s="1883"/>
      <c r="Q18" s="1883"/>
      <c r="R18" s="1883"/>
      <c r="S18" s="1883"/>
      <c r="T18" s="1883"/>
      <c r="U18" s="1883"/>
      <c r="V18" s="1884"/>
    </row>
    <row r="19" spans="1:22" s="512" customFormat="1" ht="28.5" customHeight="1">
      <c r="A19" s="437">
        <v>9</v>
      </c>
      <c r="B19" s="489" t="s">
        <v>774</v>
      </c>
      <c r="C19" s="1882"/>
      <c r="D19" s="1883"/>
      <c r="E19" s="1883"/>
      <c r="F19" s="1883"/>
      <c r="G19" s="1883"/>
      <c r="H19" s="1883"/>
      <c r="I19" s="1883"/>
      <c r="J19" s="1883"/>
      <c r="K19" s="1883"/>
      <c r="L19" s="1883"/>
      <c r="M19" s="1883"/>
      <c r="N19" s="1883"/>
      <c r="O19" s="1883"/>
      <c r="P19" s="1883"/>
      <c r="Q19" s="1883"/>
      <c r="R19" s="1883"/>
      <c r="S19" s="1883"/>
      <c r="T19" s="1883"/>
      <c r="U19" s="1883"/>
      <c r="V19" s="1884"/>
    </row>
    <row r="20" spans="1:22" s="512" customFormat="1" ht="28.5" customHeight="1">
      <c r="A20" s="437">
        <v>10</v>
      </c>
      <c r="B20" s="489" t="s">
        <v>775</v>
      </c>
      <c r="C20" s="1882"/>
      <c r="D20" s="1883"/>
      <c r="E20" s="1883"/>
      <c r="F20" s="1883"/>
      <c r="G20" s="1883"/>
      <c r="H20" s="1883"/>
      <c r="I20" s="1883"/>
      <c r="J20" s="1883"/>
      <c r="K20" s="1883"/>
      <c r="L20" s="1883"/>
      <c r="M20" s="1883"/>
      <c r="N20" s="1883"/>
      <c r="O20" s="1883"/>
      <c r="P20" s="1883"/>
      <c r="Q20" s="1883"/>
      <c r="R20" s="1883"/>
      <c r="S20" s="1883"/>
      <c r="T20" s="1883"/>
      <c r="U20" s="1883"/>
      <c r="V20" s="1884"/>
    </row>
    <row r="21" spans="1:22" s="512" customFormat="1" ht="28.5" customHeight="1">
      <c r="A21" s="437">
        <v>11</v>
      </c>
      <c r="B21" s="489" t="s">
        <v>776</v>
      </c>
      <c r="C21" s="1882"/>
      <c r="D21" s="1883"/>
      <c r="E21" s="1883"/>
      <c r="F21" s="1883"/>
      <c r="G21" s="1883"/>
      <c r="H21" s="1883"/>
      <c r="I21" s="1883"/>
      <c r="J21" s="1883"/>
      <c r="K21" s="1883"/>
      <c r="L21" s="1883"/>
      <c r="M21" s="1883"/>
      <c r="N21" s="1883"/>
      <c r="O21" s="1883"/>
      <c r="P21" s="1883"/>
      <c r="Q21" s="1883"/>
      <c r="R21" s="1883"/>
      <c r="S21" s="1883"/>
      <c r="T21" s="1883"/>
      <c r="U21" s="1883"/>
      <c r="V21" s="1884"/>
    </row>
    <row r="22" spans="1:22" s="512" customFormat="1" ht="28.5" customHeight="1">
      <c r="A22" s="437">
        <v>12</v>
      </c>
      <c r="B22" s="489" t="s">
        <v>777</v>
      </c>
      <c r="C22" s="1882"/>
      <c r="D22" s="1883"/>
      <c r="E22" s="1883"/>
      <c r="F22" s="1883"/>
      <c r="G22" s="1883"/>
      <c r="H22" s="1883"/>
      <c r="I22" s="1883"/>
      <c r="J22" s="1883"/>
      <c r="K22" s="1883"/>
      <c r="L22" s="1883"/>
      <c r="M22" s="1883"/>
      <c r="N22" s="1883"/>
      <c r="O22" s="1883"/>
      <c r="P22" s="1883"/>
      <c r="Q22" s="1883"/>
      <c r="R22" s="1883"/>
      <c r="S22" s="1883"/>
      <c r="T22" s="1883"/>
      <c r="U22" s="1883"/>
      <c r="V22" s="1884"/>
    </row>
    <row r="23" spans="1:22" s="512" customFormat="1" ht="28.5" customHeight="1">
      <c r="A23" s="437">
        <v>13</v>
      </c>
      <c r="B23" s="489" t="s">
        <v>778</v>
      </c>
      <c r="C23" s="1885"/>
      <c r="D23" s="1886"/>
      <c r="E23" s="1886"/>
      <c r="F23" s="1886"/>
      <c r="G23" s="1886"/>
      <c r="H23" s="1886"/>
      <c r="I23" s="1886"/>
      <c r="J23" s="1886"/>
      <c r="K23" s="1886"/>
      <c r="L23" s="1886"/>
      <c r="M23" s="1886"/>
      <c r="N23" s="1886"/>
      <c r="O23" s="1886"/>
      <c r="P23" s="1886"/>
      <c r="Q23" s="1886"/>
      <c r="R23" s="1886"/>
      <c r="S23" s="1886"/>
      <c r="T23" s="1886"/>
      <c r="U23" s="1886"/>
      <c r="V23" s="1887"/>
    </row>
    <row r="24" spans="1:22" s="520" customFormat="1" ht="31.5" customHeight="1">
      <c r="A24" s="1855" t="s">
        <v>13</v>
      </c>
      <c r="B24" s="1856"/>
      <c r="C24" s="1184">
        <v>0</v>
      </c>
      <c r="D24" s="1184">
        <v>0</v>
      </c>
      <c r="E24" s="1184">
        <v>0</v>
      </c>
      <c r="F24" s="1184">
        <v>0</v>
      </c>
      <c r="G24" s="1184">
        <v>0</v>
      </c>
      <c r="H24" s="1184">
        <v>0</v>
      </c>
      <c r="I24" s="1184">
        <v>0</v>
      </c>
      <c r="J24" s="1184">
        <v>0</v>
      </c>
      <c r="K24" s="1184">
        <v>0</v>
      </c>
      <c r="L24" s="1184">
        <v>0</v>
      </c>
      <c r="M24" s="1184">
        <v>0</v>
      </c>
      <c r="N24" s="1184">
        <v>0</v>
      </c>
      <c r="O24" s="1184">
        <v>0</v>
      </c>
      <c r="P24" s="1184">
        <v>0</v>
      </c>
      <c r="Q24" s="1184">
        <v>0</v>
      </c>
      <c r="R24" s="1184">
        <v>0</v>
      </c>
      <c r="S24" s="1184">
        <v>0</v>
      </c>
      <c r="T24" s="1184">
        <v>0</v>
      </c>
      <c r="U24" s="1184">
        <v>0</v>
      </c>
      <c r="V24" s="1184">
        <v>0</v>
      </c>
    </row>
    <row r="25" spans="1:22" s="520" customFormat="1" ht="23.25" customHeight="1">
      <c r="A25" s="1878"/>
      <c r="B25" s="1878"/>
      <c r="C25" s="1878"/>
      <c r="D25" s="1878"/>
      <c r="E25" s="1878"/>
      <c r="F25" s="1878"/>
      <c r="G25" s="1878"/>
      <c r="H25" s="1878"/>
      <c r="I25" s="1878"/>
      <c r="J25" s="1878"/>
      <c r="K25" s="1878"/>
      <c r="L25" s="1878"/>
      <c r="M25" s="1878"/>
      <c r="N25" s="1878"/>
      <c r="O25" s="1878"/>
      <c r="P25" s="1878"/>
      <c r="Q25" s="1878"/>
      <c r="R25" s="1878"/>
      <c r="S25" s="1878"/>
      <c r="T25" s="1878"/>
      <c r="U25" s="1878"/>
      <c r="V25" s="1878"/>
    </row>
    <row r="26" s="512" customFormat="1" ht="16.5"/>
    <row r="27" spans="1:22" s="177" customFormat="1" ht="52.5" customHeight="1">
      <c r="A27" s="522" t="s">
        <v>9</v>
      </c>
      <c r="G27" s="521"/>
      <c r="H27" s="521"/>
      <c r="K27" s="521"/>
      <c r="L27" s="521"/>
      <c r="M27" s="521"/>
      <c r="N27" s="521"/>
      <c r="O27" s="521"/>
      <c r="P27" s="521"/>
      <c r="Q27" s="1462" t="s">
        <v>741</v>
      </c>
      <c r="R27" s="1462"/>
      <c r="S27" s="1462"/>
      <c r="T27" s="1462"/>
      <c r="U27" s="1462"/>
      <c r="V27" s="1462"/>
    </row>
  </sheetData>
  <sheetProtection/>
  <mergeCells count="24">
    <mergeCell ref="U1:V1"/>
    <mergeCell ref="E2:P2"/>
    <mergeCell ref="C4:Q4"/>
    <mergeCell ref="S7:V7"/>
    <mergeCell ref="S8:S9"/>
    <mergeCell ref="T8:V8"/>
    <mergeCell ref="O7:R7"/>
    <mergeCell ref="A25:V25"/>
    <mergeCell ref="C11:V23"/>
    <mergeCell ref="A24:B24"/>
    <mergeCell ref="K8:K9"/>
    <mergeCell ref="L8:N8"/>
    <mergeCell ref="O8:O9"/>
    <mergeCell ref="P8:R8"/>
    <mergeCell ref="Q27:V27"/>
    <mergeCell ref="C8:C9"/>
    <mergeCell ref="D8:F8"/>
    <mergeCell ref="G8:G9"/>
    <mergeCell ref="H8:J8"/>
    <mergeCell ref="A7:A9"/>
    <mergeCell ref="B7:B9"/>
    <mergeCell ref="C7:F7"/>
    <mergeCell ref="G7:J7"/>
    <mergeCell ref="K7:N7"/>
  </mergeCells>
  <printOptions horizontalCentered="1"/>
  <pageMargins left="0.7" right="0.2" top="0.2" bottom="0.2" header="0.2" footer="0.2"/>
  <pageSetup horizontalDpi="600" verticalDpi="600" orientation="landscape" paperSize="9" scale="75" r:id="rId1"/>
  <headerFooter>
    <oddFooter>&amp;C69</oddFooter>
  </headerFooter>
</worksheet>
</file>

<file path=xl/worksheets/sheet7.xml><?xml version="1.0" encoding="utf-8"?>
<worksheet xmlns="http://schemas.openxmlformats.org/spreadsheetml/2006/main" xmlns:r="http://schemas.openxmlformats.org/officeDocument/2006/relationships">
  <sheetPr>
    <tabColor rgb="FFFFFF00"/>
  </sheetPr>
  <dimension ref="A1:L27"/>
  <sheetViews>
    <sheetView view="pageBreakPreview" zoomScale="90" zoomScaleNormal="90" zoomScaleSheetLayoutView="90" zoomScalePageLayoutView="0" workbookViewId="0" topLeftCell="A10">
      <selection activeCell="F4" sqref="F4"/>
    </sheetView>
  </sheetViews>
  <sheetFormatPr defaultColWidth="9.140625" defaultRowHeight="12.75"/>
  <cols>
    <col min="1" max="1" width="8.28125" style="399" customWidth="1"/>
    <col min="2" max="2" width="11.7109375" style="399" customWidth="1"/>
    <col min="3" max="3" width="18.00390625" style="399" customWidth="1"/>
    <col min="4" max="5" width="14.28125" style="399" customWidth="1"/>
    <col min="6" max="6" width="13.421875" style="399" customWidth="1"/>
    <col min="7" max="7" width="12.8515625" style="399" customWidth="1"/>
    <col min="8" max="9" width="14.28125" style="399" customWidth="1"/>
    <col min="10" max="10" width="12.421875" style="399" customWidth="1"/>
    <col min="11" max="11" width="12.00390625" style="399" customWidth="1"/>
    <col min="12" max="12" width="11.8515625" style="399" customWidth="1"/>
    <col min="13" max="16384" width="9.140625" style="399" customWidth="1"/>
  </cols>
  <sheetData>
    <row r="1" spans="1:12" ht="16.5">
      <c r="A1" s="1357" t="s">
        <v>0</v>
      </c>
      <c r="B1" s="1357"/>
      <c r="C1" s="1357"/>
      <c r="D1" s="1357"/>
      <c r="E1" s="1357"/>
      <c r="F1" s="1357"/>
      <c r="G1" s="1357"/>
      <c r="H1" s="1357"/>
      <c r="I1" s="1357"/>
      <c r="J1" s="1357"/>
      <c r="K1" s="1357"/>
      <c r="L1" s="398" t="s">
        <v>718</v>
      </c>
    </row>
    <row r="2" spans="1:12" ht="20.25">
      <c r="A2" s="1358" t="s">
        <v>636</v>
      </c>
      <c r="B2" s="1358"/>
      <c r="C2" s="1358"/>
      <c r="D2" s="1358"/>
      <c r="E2" s="1358"/>
      <c r="F2" s="1358"/>
      <c r="G2" s="1358"/>
      <c r="H2" s="1358"/>
      <c r="I2" s="1358"/>
      <c r="J2" s="1358"/>
      <c r="K2" s="1358"/>
      <c r="L2" s="1358"/>
    </row>
    <row r="3" spans="1:12" ht="18" customHeight="1">
      <c r="A3" s="1359" t="s">
        <v>717</v>
      </c>
      <c r="B3" s="1359"/>
      <c r="C3" s="1359"/>
      <c r="D3" s="1359"/>
      <c r="E3" s="1359"/>
      <c r="F3" s="1359"/>
      <c r="G3" s="1359"/>
      <c r="H3" s="1359"/>
      <c r="I3" s="1359"/>
      <c r="J3" s="1359"/>
      <c r="K3" s="1359"/>
      <c r="L3" s="1359"/>
    </row>
    <row r="4" spans="1:3" ht="15">
      <c r="A4" s="1349" t="s">
        <v>728</v>
      </c>
      <c r="B4" s="1349"/>
      <c r="C4" s="1349"/>
    </row>
    <row r="5" spans="1:12" ht="14.25">
      <c r="A5" s="1350" t="s">
        <v>946</v>
      </c>
      <c r="B5" s="1350"/>
      <c r="C5" s="1350"/>
      <c r="D5" s="724">
        <v>2513968000</v>
      </c>
      <c r="K5" s="1360" t="s">
        <v>724</v>
      </c>
      <c r="L5" s="1360"/>
    </row>
    <row r="6" spans="1:12" ht="14.25">
      <c r="A6" s="1350" t="s">
        <v>947</v>
      </c>
      <c r="B6" s="1350"/>
      <c r="C6" s="1350"/>
      <c r="D6" s="724">
        <v>2167520000</v>
      </c>
      <c r="K6" s="401"/>
      <c r="L6" s="401"/>
    </row>
    <row r="7" spans="1:12" ht="15">
      <c r="A7" s="400"/>
      <c r="B7" s="400"/>
      <c r="J7" s="1351" t="s">
        <v>1023</v>
      </c>
      <c r="K7" s="1351"/>
      <c r="L7" s="1351"/>
    </row>
    <row r="8" spans="1:12" ht="46.5" customHeight="1">
      <c r="A8" s="1356" t="s">
        <v>2</v>
      </c>
      <c r="B8" s="1356" t="s">
        <v>64</v>
      </c>
      <c r="C8" s="1348" t="s">
        <v>709</v>
      </c>
      <c r="D8" s="1348"/>
      <c r="E8" s="1348"/>
      <c r="F8" s="1348"/>
      <c r="G8" s="1348" t="s">
        <v>710</v>
      </c>
      <c r="H8" s="1348"/>
      <c r="I8" s="1348"/>
      <c r="J8" s="1348"/>
      <c r="K8" s="1348" t="s">
        <v>852</v>
      </c>
      <c r="L8" s="1348" t="s">
        <v>949</v>
      </c>
    </row>
    <row r="9" spans="1:12" s="398" customFormat="1" ht="73.5" customHeight="1">
      <c r="A9" s="1356"/>
      <c r="B9" s="1356"/>
      <c r="C9" s="928" t="s">
        <v>948</v>
      </c>
      <c r="D9" s="929" t="s">
        <v>711</v>
      </c>
      <c r="E9" s="929" t="s">
        <v>712</v>
      </c>
      <c r="F9" s="928" t="s">
        <v>945</v>
      </c>
      <c r="G9" s="928" t="s">
        <v>944</v>
      </c>
      <c r="H9" s="929" t="s">
        <v>711</v>
      </c>
      <c r="I9" s="929" t="s">
        <v>712</v>
      </c>
      <c r="J9" s="928" t="s">
        <v>945</v>
      </c>
      <c r="K9" s="1348"/>
      <c r="L9" s="1348"/>
    </row>
    <row r="10" spans="1:12" s="734" customFormat="1" ht="11.25" customHeight="1">
      <c r="A10" s="731">
        <v>1</v>
      </c>
      <c r="B10" s="732">
        <v>2</v>
      </c>
      <c r="C10" s="733">
        <v>3</v>
      </c>
      <c r="D10" s="732">
        <v>4</v>
      </c>
      <c r="E10" s="732">
        <v>5</v>
      </c>
      <c r="F10" s="733">
        <v>6</v>
      </c>
      <c r="G10" s="732">
        <v>7</v>
      </c>
      <c r="H10" s="732">
        <v>8</v>
      </c>
      <c r="I10" s="733">
        <v>9</v>
      </c>
      <c r="J10" s="732">
        <v>10</v>
      </c>
      <c r="K10" s="732">
        <v>11</v>
      </c>
      <c r="L10" s="733">
        <v>12</v>
      </c>
    </row>
    <row r="11" spans="1:12" s="216" customFormat="1" ht="19.5" customHeight="1">
      <c r="A11" s="666">
        <v>1</v>
      </c>
      <c r="B11" s="725" t="s">
        <v>713</v>
      </c>
      <c r="C11" s="725">
        <v>2215.85</v>
      </c>
      <c r="D11" s="725"/>
      <c r="E11" s="725">
        <v>0</v>
      </c>
      <c r="F11" s="725"/>
      <c r="G11" s="725">
        <f>10173.88-C11</f>
        <v>7958.029999999999</v>
      </c>
      <c r="H11" s="725"/>
      <c r="I11" s="725">
        <v>0</v>
      </c>
      <c r="J11" s="725"/>
      <c r="K11" s="725">
        <f>F11+J11</f>
        <v>0</v>
      </c>
      <c r="L11" s="1353"/>
    </row>
    <row r="12" spans="1:12" s="216" customFormat="1" ht="19.5" customHeight="1">
      <c r="A12" s="666">
        <v>2</v>
      </c>
      <c r="B12" s="726" t="s">
        <v>714</v>
      </c>
      <c r="C12" s="725"/>
      <c r="D12" s="725"/>
      <c r="E12" s="725">
        <v>0</v>
      </c>
      <c r="F12" s="725"/>
      <c r="G12" s="725"/>
      <c r="H12" s="726"/>
      <c r="I12" s="725">
        <v>0</v>
      </c>
      <c r="J12" s="726"/>
      <c r="K12" s="725">
        <f aca="true" t="shared" si="0" ref="K12:K22">F12+J12</f>
        <v>0</v>
      </c>
      <c r="L12" s="1354"/>
    </row>
    <row r="13" spans="1:12" s="216" customFormat="1" ht="19.5" customHeight="1">
      <c r="A13" s="666">
        <v>3</v>
      </c>
      <c r="B13" s="726" t="s">
        <v>715</v>
      </c>
      <c r="C13" s="725"/>
      <c r="D13" s="725"/>
      <c r="E13" s="725">
        <v>0</v>
      </c>
      <c r="F13" s="725"/>
      <c r="G13" s="725"/>
      <c r="H13" s="726"/>
      <c r="I13" s="725">
        <v>0</v>
      </c>
      <c r="J13" s="726"/>
      <c r="K13" s="725">
        <f t="shared" si="0"/>
        <v>0</v>
      </c>
      <c r="L13" s="1354"/>
    </row>
    <row r="14" spans="1:12" s="216" customFormat="1" ht="19.5" customHeight="1">
      <c r="A14" s="666">
        <v>4</v>
      </c>
      <c r="B14" s="726" t="s">
        <v>716</v>
      </c>
      <c r="C14" s="725"/>
      <c r="D14" s="725"/>
      <c r="E14" s="725">
        <v>0</v>
      </c>
      <c r="F14" s="725"/>
      <c r="G14" s="725"/>
      <c r="H14" s="726"/>
      <c r="I14" s="725">
        <v>0</v>
      </c>
      <c r="J14" s="726"/>
      <c r="K14" s="725">
        <f t="shared" si="0"/>
        <v>0</v>
      </c>
      <c r="L14" s="1354"/>
    </row>
    <row r="15" spans="1:12" s="216" customFormat="1" ht="19.5" customHeight="1">
      <c r="A15" s="666">
        <v>5</v>
      </c>
      <c r="B15" s="726" t="s">
        <v>943</v>
      </c>
      <c r="C15" s="725"/>
      <c r="D15" s="725"/>
      <c r="E15" s="725">
        <v>0</v>
      </c>
      <c r="F15" s="725"/>
      <c r="G15" s="725"/>
      <c r="H15" s="726"/>
      <c r="I15" s="725">
        <v>0</v>
      </c>
      <c r="J15" s="726"/>
      <c r="K15" s="725">
        <f t="shared" si="0"/>
        <v>0</v>
      </c>
      <c r="L15" s="1354"/>
    </row>
    <row r="16" spans="1:12" s="216" customFormat="1" ht="19.5" customHeight="1">
      <c r="A16" s="666">
        <v>6</v>
      </c>
      <c r="B16" s="726" t="s">
        <v>938</v>
      </c>
      <c r="C16" s="725"/>
      <c r="D16" s="725"/>
      <c r="E16" s="725">
        <v>0</v>
      </c>
      <c r="F16" s="725"/>
      <c r="G16" s="725"/>
      <c r="H16" s="726"/>
      <c r="I16" s="725">
        <v>0</v>
      </c>
      <c r="J16" s="726"/>
      <c r="K16" s="725">
        <f t="shared" si="0"/>
        <v>0</v>
      </c>
      <c r="L16" s="1354"/>
    </row>
    <row r="17" spans="1:12" s="216" customFormat="1" ht="19.5" customHeight="1">
      <c r="A17" s="666">
        <v>7</v>
      </c>
      <c r="B17" s="726" t="s">
        <v>939</v>
      </c>
      <c r="C17" s="725">
        <v>2766.62</v>
      </c>
      <c r="D17" s="725"/>
      <c r="E17" s="725">
        <v>0</v>
      </c>
      <c r="F17" s="725"/>
      <c r="G17" s="725">
        <f>12649.11-C17</f>
        <v>9882.490000000002</v>
      </c>
      <c r="H17" s="726"/>
      <c r="I17" s="725">
        <v>0</v>
      </c>
      <c r="J17" s="726"/>
      <c r="K17" s="725">
        <f t="shared" si="0"/>
        <v>0</v>
      </c>
      <c r="L17" s="1354"/>
    </row>
    <row r="18" spans="1:12" s="216" customFormat="1" ht="19.5" customHeight="1">
      <c r="A18" s="666">
        <v>8</v>
      </c>
      <c r="B18" s="726" t="s">
        <v>940</v>
      </c>
      <c r="C18" s="725"/>
      <c r="D18" s="725"/>
      <c r="E18" s="725">
        <v>0</v>
      </c>
      <c r="F18" s="725"/>
      <c r="G18" s="725"/>
      <c r="H18" s="726"/>
      <c r="I18" s="725">
        <v>0</v>
      </c>
      <c r="J18" s="726"/>
      <c r="K18" s="725">
        <f t="shared" si="0"/>
        <v>0</v>
      </c>
      <c r="L18" s="1354"/>
    </row>
    <row r="19" spans="1:12" s="216" customFormat="1" ht="19.5" customHeight="1">
      <c r="A19" s="666">
        <v>9</v>
      </c>
      <c r="B19" s="726" t="s">
        <v>683</v>
      </c>
      <c r="C19" s="725"/>
      <c r="D19" s="725"/>
      <c r="E19" s="725">
        <v>0</v>
      </c>
      <c r="F19" s="725"/>
      <c r="G19" s="725"/>
      <c r="H19" s="726"/>
      <c r="I19" s="725">
        <v>0</v>
      </c>
      <c r="J19" s="726"/>
      <c r="K19" s="725">
        <f t="shared" si="0"/>
        <v>0</v>
      </c>
      <c r="L19" s="1354"/>
    </row>
    <row r="20" spans="1:12" s="216" customFormat="1" ht="19.5" customHeight="1">
      <c r="A20" s="666">
        <v>10</v>
      </c>
      <c r="B20" s="726" t="s">
        <v>941</v>
      </c>
      <c r="C20" s="725">
        <v>3531.82</v>
      </c>
      <c r="D20" s="725"/>
      <c r="E20" s="725">
        <v>0</v>
      </c>
      <c r="F20" s="725"/>
      <c r="G20" s="725">
        <f>16766.83-C20</f>
        <v>13235.010000000002</v>
      </c>
      <c r="H20" s="726"/>
      <c r="I20" s="725">
        <v>0</v>
      </c>
      <c r="J20" s="726"/>
      <c r="K20" s="725">
        <f t="shared" si="0"/>
        <v>0</v>
      </c>
      <c r="L20" s="1354"/>
    </row>
    <row r="21" spans="1:12" s="216" customFormat="1" ht="19.5" customHeight="1">
      <c r="A21" s="666">
        <v>11</v>
      </c>
      <c r="B21" s="726" t="s">
        <v>942</v>
      </c>
      <c r="C21" s="725"/>
      <c r="D21" s="725"/>
      <c r="E21" s="725">
        <v>0</v>
      </c>
      <c r="F21" s="725"/>
      <c r="G21" s="725"/>
      <c r="H21" s="726"/>
      <c r="I21" s="725">
        <v>0</v>
      </c>
      <c r="J21" s="726"/>
      <c r="K21" s="725">
        <f t="shared" si="0"/>
        <v>0</v>
      </c>
      <c r="L21" s="1354"/>
    </row>
    <row r="22" spans="1:12" s="216" customFormat="1" ht="19.5" customHeight="1">
      <c r="A22" s="666">
        <v>12</v>
      </c>
      <c r="B22" s="726" t="s">
        <v>937</v>
      </c>
      <c r="C22" s="725"/>
      <c r="D22" s="725"/>
      <c r="E22" s="725">
        <v>0</v>
      </c>
      <c r="F22" s="725"/>
      <c r="G22" s="725"/>
      <c r="H22" s="726"/>
      <c r="I22" s="725">
        <v>0</v>
      </c>
      <c r="J22" s="726"/>
      <c r="K22" s="725">
        <f t="shared" si="0"/>
        <v>0</v>
      </c>
      <c r="L22" s="1355"/>
    </row>
    <row r="23" spans="1:12" s="735" customFormat="1" ht="19.5" customHeight="1">
      <c r="A23" s="1346" t="s">
        <v>13</v>
      </c>
      <c r="B23" s="1347"/>
      <c r="C23" s="736">
        <f>SUM(C11:C22)</f>
        <v>8514.289999999999</v>
      </c>
      <c r="D23" s="736">
        <f aca="true" t="shared" si="1" ref="D23:L23">SUM(D11:D22)</f>
        <v>0</v>
      </c>
      <c r="E23" s="736">
        <f t="shared" si="1"/>
        <v>0</v>
      </c>
      <c r="F23" s="736">
        <f t="shared" si="1"/>
        <v>0</v>
      </c>
      <c r="G23" s="736">
        <f t="shared" si="1"/>
        <v>31075.530000000002</v>
      </c>
      <c r="H23" s="736">
        <f t="shared" si="1"/>
        <v>0</v>
      </c>
      <c r="I23" s="736">
        <f t="shared" si="1"/>
        <v>0</v>
      </c>
      <c r="J23" s="736">
        <f t="shared" si="1"/>
        <v>0</v>
      </c>
      <c r="K23" s="736">
        <f t="shared" si="1"/>
        <v>0</v>
      </c>
      <c r="L23" s="736">
        <f t="shared" si="1"/>
        <v>0</v>
      </c>
    </row>
    <row r="24" spans="1:11" s="729" customFormat="1" ht="16.5" customHeight="1">
      <c r="A24" s="727" t="s">
        <v>719</v>
      </c>
      <c r="B24" s="728" t="s">
        <v>725</v>
      </c>
      <c r="C24" s="728"/>
      <c r="D24" s="728"/>
      <c r="E24" s="728"/>
      <c r="F24" s="728"/>
      <c r="G24" s="728"/>
      <c r="H24" s="728"/>
      <c r="I24" s="728"/>
      <c r="J24" s="728"/>
      <c r="K24" s="728"/>
    </row>
    <row r="25" spans="2:11" s="729" customFormat="1" ht="16.5" customHeight="1">
      <c r="B25" s="728" t="s">
        <v>726</v>
      </c>
      <c r="C25" s="728"/>
      <c r="D25" s="728"/>
      <c r="E25" s="728"/>
      <c r="F25" s="730"/>
      <c r="G25" s="730"/>
      <c r="H25" s="730"/>
      <c r="I25" s="730"/>
      <c r="J25" s="730"/>
      <c r="K25" s="730"/>
    </row>
    <row r="26" spans="2:11" s="729" customFormat="1" ht="16.5" customHeight="1">
      <c r="B26" s="1345" t="s">
        <v>727</v>
      </c>
      <c r="C26" s="1345"/>
      <c r="D26" s="1345"/>
      <c r="E26" s="1345"/>
      <c r="F26" s="1345"/>
      <c r="G26" s="1345"/>
      <c r="H26" s="1345"/>
      <c r="I26" s="1345"/>
      <c r="J26" s="1345"/>
      <c r="K26" s="1345"/>
    </row>
    <row r="27" spans="1:12" s="125" customFormat="1" ht="63" customHeight="1">
      <c r="A27" s="1307" t="s">
        <v>9</v>
      </c>
      <c r="B27" s="1307"/>
      <c r="C27" s="1307"/>
      <c r="D27" s="1307"/>
      <c r="E27" s="41"/>
      <c r="I27" s="1352" t="s">
        <v>741</v>
      </c>
      <c r="J27" s="1352"/>
      <c r="K27" s="1352"/>
      <c r="L27" s="1352"/>
    </row>
  </sheetData>
  <sheetProtection/>
  <mergeCells count="21">
    <mergeCell ref="A1:K1"/>
    <mergeCell ref="A2:L2"/>
    <mergeCell ref="A3:L3"/>
    <mergeCell ref="A5:C5"/>
    <mergeCell ref="K5:L5"/>
    <mergeCell ref="G8:J8"/>
    <mergeCell ref="C8:F8"/>
    <mergeCell ref="A27:D27"/>
    <mergeCell ref="I27:L27"/>
    <mergeCell ref="L11:L22"/>
    <mergeCell ref="A8:A9"/>
    <mergeCell ref="L8:L9"/>
    <mergeCell ref="B8:B9"/>
    <mergeCell ref="B26:E26"/>
    <mergeCell ref="F26:I26"/>
    <mergeCell ref="J26:K26"/>
    <mergeCell ref="A23:B23"/>
    <mergeCell ref="K8:K9"/>
    <mergeCell ref="A4:C4"/>
    <mergeCell ref="A6:C6"/>
    <mergeCell ref="J7:L7"/>
  </mergeCells>
  <printOptions horizontalCentered="1"/>
  <pageMargins left="0.71" right="0.2" top="0.4" bottom="0.5" header="0.2" footer="0.2"/>
  <pageSetup horizontalDpi="600" verticalDpi="600" orientation="landscape" paperSize="9" scale="85" r:id="rId1"/>
  <headerFooter>
    <oddFooter>&amp;C7</oddFooter>
  </headerFooter>
</worksheet>
</file>

<file path=xl/worksheets/sheet70.xml><?xml version="1.0" encoding="utf-8"?>
<worksheet xmlns="http://schemas.openxmlformats.org/spreadsheetml/2006/main" xmlns:r="http://schemas.openxmlformats.org/officeDocument/2006/relationships">
  <sheetPr>
    <tabColor rgb="FF00B050"/>
  </sheetPr>
  <dimension ref="A1:O26"/>
  <sheetViews>
    <sheetView zoomScale="85" zoomScaleNormal="85" zoomScaleSheetLayoutView="115" zoomScalePageLayoutView="0" workbookViewId="0" topLeftCell="A11">
      <selection activeCell="F4" sqref="F4"/>
    </sheetView>
  </sheetViews>
  <sheetFormatPr defaultColWidth="8.8515625" defaultRowHeight="12.75"/>
  <cols>
    <col min="1" max="1" width="8.140625" style="523" customWidth="1"/>
    <col min="2" max="2" width="15.28125" style="523" customWidth="1"/>
    <col min="3" max="3" width="12.140625" style="523" customWidth="1"/>
    <col min="4" max="4" width="11.7109375" style="523" customWidth="1"/>
    <col min="5" max="5" width="11.28125" style="523" customWidth="1"/>
    <col min="6" max="6" width="17.140625" style="523" customWidth="1"/>
    <col min="7" max="7" width="14.140625" style="523" customWidth="1"/>
    <col min="8" max="8" width="14.421875" style="523" customWidth="1"/>
    <col min="9" max="9" width="13.57421875" style="523" customWidth="1"/>
    <col min="10" max="10" width="18.421875" style="523" customWidth="1"/>
    <col min="11" max="11" width="13.7109375" style="523" customWidth="1"/>
    <col min="12" max="12" width="16.28125" style="523" customWidth="1"/>
    <col min="13" max="16384" width="8.8515625" style="523" customWidth="1"/>
  </cols>
  <sheetData>
    <row r="1" spans="2:12" ht="15">
      <c r="B1" s="299"/>
      <c r="C1" s="299"/>
      <c r="D1" s="299"/>
      <c r="E1" s="299"/>
      <c r="F1" s="138"/>
      <c r="G1" s="138"/>
      <c r="H1" s="299"/>
      <c r="J1" s="524"/>
      <c r="K1" s="1896" t="s">
        <v>467</v>
      </c>
      <c r="L1" s="1896"/>
    </row>
    <row r="2" spans="2:12" ht="15.75">
      <c r="B2" s="1897" t="s">
        <v>0</v>
      </c>
      <c r="C2" s="1897"/>
      <c r="D2" s="1897"/>
      <c r="E2" s="1897"/>
      <c r="F2" s="1897"/>
      <c r="G2" s="1897"/>
      <c r="H2" s="1897"/>
      <c r="I2" s="1897"/>
      <c r="J2" s="1897"/>
      <c r="K2" s="1152"/>
      <c r="L2" s="1152"/>
    </row>
    <row r="3" spans="2:12" ht="20.25">
      <c r="B3" s="1898" t="s">
        <v>636</v>
      </c>
      <c r="C3" s="1898"/>
      <c r="D3" s="1898"/>
      <c r="E3" s="1898"/>
      <c r="F3" s="1898"/>
      <c r="G3" s="1898"/>
      <c r="H3" s="1898"/>
      <c r="I3" s="1898"/>
      <c r="J3" s="1898"/>
      <c r="K3" s="1152"/>
      <c r="L3" s="1152"/>
    </row>
    <row r="4" spans="2:12" ht="20.25">
      <c r="B4" s="1153"/>
      <c r="C4" s="1153"/>
      <c r="D4" s="1153"/>
      <c r="E4" s="1153"/>
      <c r="F4" s="1153"/>
      <c r="G4" s="1153"/>
      <c r="H4" s="1153"/>
      <c r="I4" s="1153"/>
      <c r="J4" s="1153"/>
      <c r="K4" s="1152"/>
      <c r="L4" s="1152"/>
    </row>
    <row r="5" spans="2:12" ht="15" customHeight="1">
      <c r="B5" s="1899" t="s">
        <v>885</v>
      </c>
      <c r="C5" s="1899"/>
      <c r="D5" s="1899"/>
      <c r="E5" s="1899"/>
      <c r="F5" s="1899"/>
      <c r="G5" s="1899"/>
      <c r="H5" s="1899"/>
      <c r="I5" s="1899"/>
      <c r="J5" s="1899"/>
      <c r="K5" s="1899"/>
      <c r="L5" s="1899"/>
    </row>
    <row r="6" spans="1:3" s="525" customFormat="1" ht="14.25">
      <c r="A6" s="414" t="s">
        <v>728</v>
      </c>
      <c r="B6" s="414"/>
      <c r="C6" s="404"/>
    </row>
    <row r="7" spans="1:12" s="525" customFormat="1" ht="15" customHeight="1">
      <c r="A7" s="1900" t="s">
        <v>96</v>
      </c>
      <c r="B7" s="1892" t="s">
        <v>3</v>
      </c>
      <c r="C7" s="1904" t="s">
        <v>18</v>
      </c>
      <c r="D7" s="1904"/>
      <c r="E7" s="1904"/>
      <c r="F7" s="1904"/>
      <c r="G7" s="1904" t="s">
        <v>19</v>
      </c>
      <c r="H7" s="1904"/>
      <c r="I7" s="1904"/>
      <c r="J7" s="1904"/>
      <c r="K7" s="1891" t="s">
        <v>324</v>
      </c>
      <c r="L7" s="1891" t="s">
        <v>580</v>
      </c>
    </row>
    <row r="8" spans="1:12" s="525" customFormat="1" ht="30.75" customHeight="1">
      <c r="A8" s="1901"/>
      <c r="B8" s="1903"/>
      <c r="C8" s="1891" t="s">
        <v>199</v>
      </c>
      <c r="D8" s="1892" t="s">
        <v>376</v>
      </c>
      <c r="E8" s="1894" t="s">
        <v>84</v>
      </c>
      <c r="F8" s="1895"/>
      <c r="G8" s="1891" t="s">
        <v>199</v>
      </c>
      <c r="H8" s="1891" t="s">
        <v>376</v>
      </c>
      <c r="I8" s="1891" t="s">
        <v>84</v>
      </c>
      <c r="J8" s="1891"/>
      <c r="K8" s="1891"/>
      <c r="L8" s="1891"/>
    </row>
    <row r="9" spans="1:12" s="525" customFormat="1" ht="81" customHeight="1">
      <c r="A9" s="1902"/>
      <c r="B9" s="1893"/>
      <c r="C9" s="1891"/>
      <c r="D9" s="1893"/>
      <c r="E9" s="1151" t="s">
        <v>721</v>
      </c>
      <c r="F9" s="1151" t="s">
        <v>377</v>
      </c>
      <c r="G9" s="1891"/>
      <c r="H9" s="1891"/>
      <c r="I9" s="1151" t="s">
        <v>721</v>
      </c>
      <c r="J9" s="1151" t="s">
        <v>377</v>
      </c>
      <c r="K9" s="1891"/>
      <c r="L9" s="1891"/>
    </row>
    <row r="10" spans="1:12" s="525" customFormat="1" ht="14.25">
      <c r="A10" s="526">
        <v>1</v>
      </c>
      <c r="B10" s="527">
        <v>2</v>
      </c>
      <c r="C10" s="526">
        <v>3</v>
      </c>
      <c r="D10" s="527">
        <v>4</v>
      </c>
      <c r="E10" s="526">
        <v>5</v>
      </c>
      <c r="F10" s="527">
        <v>6</v>
      </c>
      <c r="G10" s="528">
        <v>7</v>
      </c>
      <c r="H10" s="529">
        <v>8</v>
      </c>
      <c r="I10" s="528">
        <v>9</v>
      </c>
      <c r="J10" s="529">
        <v>10</v>
      </c>
      <c r="K10" s="530">
        <v>11</v>
      </c>
      <c r="L10" s="529">
        <v>12</v>
      </c>
    </row>
    <row r="11" spans="1:12" s="218" customFormat="1" ht="23.25" customHeight="1">
      <c r="A11" s="441">
        <v>1</v>
      </c>
      <c r="B11" s="442" t="s">
        <v>766</v>
      </c>
      <c r="C11" s="531">
        <v>107322</v>
      </c>
      <c r="D11" s="531">
        <v>4163</v>
      </c>
      <c r="E11" s="531">
        <v>4163</v>
      </c>
      <c r="F11" s="532">
        <v>0</v>
      </c>
      <c r="G11" s="531">
        <v>66587</v>
      </c>
      <c r="H11" s="532">
        <v>2128</v>
      </c>
      <c r="I11" s="532">
        <v>1819</v>
      </c>
      <c r="J11" s="532">
        <v>0</v>
      </c>
      <c r="K11" s="531">
        <v>6291</v>
      </c>
      <c r="L11" s="922" t="s">
        <v>7</v>
      </c>
    </row>
    <row r="12" spans="1:12" s="218" customFormat="1" ht="23.25" customHeight="1">
      <c r="A12" s="441">
        <v>2</v>
      </c>
      <c r="B12" s="442" t="s">
        <v>767</v>
      </c>
      <c r="C12" s="531">
        <v>87713</v>
      </c>
      <c r="D12" s="531">
        <v>3390</v>
      </c>
      <c r="E12" s="531">
        <v>3390</v>
      </c>
      <c r="F12" s="532">
        <v>0</v>
      </c>
      <c r="G12" s="531">
        <v>53094</v>
      </c>
      <c r="H12" s="532">
        <v>1654</v>
      </c>
      <c r="I12" s="532">
        <v>1654</v>
      </c>
      <c r="J12" s="532">
        <v>0</v>
      </c>
      <c r="K12" s="531">
        <v>5044</v>
      </c>
      <c r="L12" s="922" t="s">
        <v>7</v>
      </c>
    </row>
    <row r="13" spans="1:12" s="218" customFormat="1" ht="23.25" customHeight="1">
      <c r="A13" s="441">
        <v>3</v>
      </c>
      <c r="B13" s="442" t="s">
        <v>768</v>
      </c>
      <c r="C13" s="531">
        <v>133876</v>
      </c>
      <c r="D13" s="531">
        <v>4586</v>
      </c>
      <c r="E13" s="531">
        <v>4450</v>
      </c>
      <c r="F13" s="532">
        <v>0</v>
      </c>
      <c r="G13" s="531">
        <v>74478</v>
      </c>
      <c r="H13" s="532">
        <v>1917</v>
      </c>
      <c r="I13" s="532">
        <v>1734</v>
      </c>
      <c r="J13" s="532">
        <v>0</v>
      </c>
      <c r="K13" s="531">
        <v>6503</v>
      </c>
      <c r="L13" s="922" t="s">
        <v>7</v>
      </c>
    </row>
    <row r="14" spans="1:12" s="218" customFormat="1" ht="23.25" customHeight="1">
      <c r="A14" s="441">
        <v>4</v>
      </c>
      <c r="B14" s="442" t="s">
        <v>769</v>
      </c>
      <c r="C14" s="531">
        <v>178434</v>
      </c>
      <c r="D14" s="531">
        <v>5754</v>
      </c>
      <c r="E14" s="531">
        <v>5754</v>
      </c>
      <c r="F14" s="532">
        <v>0</v>
      </c>
      <c r="G14" s="531">
        <v>124625</v>
      </c>
      <c r="H14" s="532">
        <v>2857</v>
      </c>
      <c r="I14" s="532">
        <v>2476</v>
      </c>
      <c r="J14" s="532">
        <v>0</v>
      </c>
      <c r="K14" s="531">
        <v>8611</v>
      </c>
      <c r="L14" s="922" t="s">
        <v>7</v>
      </c>
    </row>
    <row r="15" spans="1:12" s="218" customFormat="1" ht="23.25" customHeight="1">
      <c r="A15" s="441">
        <v>5</v>
      </c>
      <c r="B15" s="442" t="s">
        <v>770</v>
      </c>
      <c r="C15" s="531">
        <v>110108</v>
      </c>
      <c r="D15" s="531">
        <v>4271</v>
      </c>
      <c r="E15" s="531">
        <v>4155</v>
      </c>
      <c r="F15" s="532">
        <v>0</v>
      </c>
      <c r="G15" s="531">
        <v>88311</v>
      </c>
      <c r="H15" s="532">
        <v>2325</v>
      </c>
      <c r="I15" s="532">
        <v>2129</v>
      </c>
      <c r="J15" s="532">
        <v>0</v>
      </c>
      <c r="K15" s="531">
        <v>6596</v>
      </c>
      <c r="L15" s="922" t="s">
        <v>7</v>
      </c>
    </row>
    <row r="16" spans="1:12" s="218" customFormat="1" ht="23.25" customHeight="1">
      <c r="A16" s="441">
        <v>6</v>
      </c>
      <c r="B16" s="442" t="s">
        <v>771</v>
      </c>
      <c r="C16" s="531">
        <v>117775</v>
      </c>
      <c r="D16" s="531">
        <v>3477</v>
      </c>
      <c r="E16" s="531">
        <v>3457</v>
      </c>
      <c r="F16" s="532">
        <v>0</v>
      </c>
      <c r="G16" s="531">
        <v>83106</v>
      </c>
      <c r="H16" s="532">
        <v>2263</v>
      </c>
      <c r="I16" s="532">
        <v>2197</v>
      </c>
      <c r="J16" s="532">
        <v>0</v>
      </c>
      <c r="K16" s="531">
        <v>5740</v>
      </c>
      <c r="L16" s="922" t="s">
        <v>7</v>
      </c>
    </row>
    <row r="17" spans="1:12" s="218" customFormat="1" ht="23.25" customHeight="1">
      <c r="A17" s="441">
        <v>7</v>
      </c>
      <c r="B17" s="442" t="s">
        <v>772</v>
      </c>
      <c r="C17" s="531">
        <v>162328</v>
      </c>
      <c r="D17" s="531">
        <v>4806</v>
      </c>
      <c r="E17" s="531">
        <v>4806</v>
      </c>
      <c r="F17" s="532">
        <v>0</v>
      </c>
      <c r="G17" s="531">
        <v>123998</v>
      </c>
      <c r="H17" s="532">
        <v>1986</v>
      </c>
      <c r="I17" s="532">
        <v>1812</v>
      </c>
      <c r="J17" s="532">
        <v>0</v>
      </c>
      <c r="K17" s="531">
        <v>6792</v>
      </c>
      <c r="L17" s="922" t="s">
        <v>7</v>
      </c>
    </row>
    <row r="18" spans="1:12" s="218" customFormat="1" ht="23.25" customHeight="1">
      <c r="A18" s="441">
        <v>8</v>
      </c>
      <c r="B18" s="442" t="s">
        <v>773</v>
      </c>
      <c r="C18" s="531">
        <v>148471</v>
      </c>
      <c r="D18" s="531">
        <v>4365</v>
      </c>
      <c r="E18" s="531">
        <v>4165</v>
      </c>
      <c r="F18" s="532">
        <v>0</v>
      </c>
      <c r="G18" s="531">
        <v>82810</v>
      </c>
      <c r="H18" s="532">
        <v>2131</v>
      </c>
      <c r="I18" s="532">
        <v>1824</v>
      </c>
      <c r="J18" s="532">
        <v>0</v>
      </c>
      <c r="K18" s="531">
        <v>6496</v>
      </c>
      <c r="L18" s="922" t="s">
        <v>7</v>
      </c>
    </row>
    <row r="19" spans="1:12" s="218" customFormat="1" ht="23.25" customHeight="1">
      <c r="A19" s="441">
        <v>9</v>
      </c>
      <c r="B19" s="442" t="s">
        <v>774</v>
      </c>
      <c r="C19" s="531">
        <v>115495</v>
      </c>
      <c r="D19" s="531">
        <v>4219</v>
      </c>
      <c r="E19" s="531">
        <v>4180</v>
      </c>
      <c r="F19" s="532">
        <v>0</v>
      </c>
      <c r="G19" s="531">
        <v>62210</v>
      </c>
      <c r="H19" s="532">
        <v>1787</v>
      </c>
      <c r="I19" s="532">
        <v>1557</v>
      </c>
      <c r="J19" s="532">
        <v>0</v>
      </c>
      <c r="K19" s="531">
        <v>6006</v>
      </c>
      <c r="L19" s="922" t="s">
        <v>7</v>
      </c>
    </row>
    <row r="20" spans="1:12" s="218" customFormat="1" ht="23.25" customHeight="1">
      <c r="A20" s="441">
        <v>10</v>
      </c>
      <c r="B20" s="442" t="s">
        <v>775</v>
      </c>
      <c r="C20" s="531">
        <v>160894</v>
      </c>
      <c r="D20" s="531">
        <v>6118</v>
      </c>
      <c r="E20" s="531">
        <v>5811</v>
      </c>
      <c r="F20" s="532">
        <v>0</v>
      </c>
      <c r="G20" s="531">
        <v>100745</v>
      </c>
      <c r="H20" s="532">
        <v>3004</v>
      </c>
      <c r="I20" s="532">
        <v>2674</v>
      </c>
      <c r="J20" s="532">
        <v>0</v>
      </c>
      <c r="K20" s="531">
        <v>9122</v>
      </c>
      <c r="L20" s="922" t="s">
        <v>7</v>
      </c>
    </row>
    <row r="21" spans="1:12" s="218" customFormat="1" ht="23.25" customHeight="1">
      <c r="A21" s="441">
        <v>11</v>
      </c>
      <c r="B21" s="442" t="s">
        <v>776</v>
      </c>
      <c r="C21" s="531">
        <v>112482</v>
      </c>
      <c r="D21" s="531">
        <v>4238</v>
      </c>
      <c r="E21" s="531">
        <v>4172</v>
      </c>
      <c r="F21" s="532">
        <v>0</v>
      </c>
      <c r="G21" s="531">
        <v>64252</v>
      </c>
      <c r="H21" s="532">
        <v>2003</v>
      </c>
      <c r="I21" s="532">
        <v>1982</v>
      </c>
      <c r="J21" s="532">
        <v>0</v>
      </c>
      <c r="K21" s="531">
        <v>6241</v>
      </c>
      <c r="L21" s="922" t="s">
        <v>7</v>
      </c>
    </row>
    <row r="22" spans="1:12" s="218" customFormat="1" ht="23.25" customHeight="1">
      <c r="A22" s="441">
        <v>12</v>
      </c>
      <c r="B22" s="442" t="s">
        <v>777</v>
      </c>
      <c r="C22" s="531">
        <v>168771</v>
      </c>
      <c r="D22" s="531">
        <v>4632</v>
      </c>
      <c r="E22" s="531">
        <v>4610</v>
      </c>
      <c r="F22" s="532">
        <v>0</v>
      </c>
      <c r="G22" s="531">
        <v>101029</v>
      </c>
      <c r="H22" s="532">
        <v>2960</v>
      </c>
      <c r="I22" s="532">
        <v>2910</v>
      </c>
      <c r="J22" s="532">
        <v>0</v>
      </c>
      <c r="K22" s="531">
        <v>7592</v>
      </c>
      <c r="L22" s="922" t="s">
        <v>7</v>
      </c>
    </row>
    <row r="23" spans="1:12" s="218" customFormat="1" ht="23.25" customHeight="1">
      <c r="A23" s="441">
        <v>13</v>
      </c>
      <c r="B23" s="442" t="s">
        <v>778</v>
      </c>
      <c r="C23" s="531">
        <v>212686</v>
      </c>
      <c r="D23" s="531">
        <v>4640</v>
      </c>
      <c r="E23" s="531">
        <v>4640</v>
      </c>
      <c r="F23" s="532">
        <v>0</v>
      </c>
      <c r="G23" s="531">
        <v>120214</v>
      </c>
      <c r="H23" s="532">
        <v>2622</v>
      </c>
      <c r="I23" s="532">
        <v>2622</v>
      </c>
      <c r="J23" s="532">
        <v>0</v>
      </c>
      <c r="K23" s="531">
        <v>7262</v>
      </c>
      <c r="L23" s="922" t="s">
        <v>7</v>
      </c>
    </row>
    <row r="24" spans="1:15" s="494" customFormat="1" ht="23.25" customHeight="1">
      <c r="A24" s="1513" t="s">
        <v>779</v>
      </c>
      <c r="B24" s="1514"/>
      <c r="C24" s="1154">
        <f>SUM(C11:C23)</f>
        <v>1816355</v>
      </c>
      <c r="D24" s="1154">
        <f aca="true" t="shared" si="0" ref="D24:K24">SUM(D11:D23)</f>
        <v>58659</v>
      </c>
      <c r="E24" s="1154">
        <f t="shared" si="0"/>
        <v>57753</v>
      </c>
      <c r="F24" s="1154">
        <f t="shared" si="0"/>
        <v>0</v>
      </c>
      <c r="G24" s="1154">
        <f t="shared" si="0"/>
        <v>1145459</v>
      </c>
      <c r="H24" s="1154">
        <f t="shared" si="0"/>
        <v>29637</v>
      </c>
      <c r="I24" s="1154">
        <f t="shared" si="0"/>
        <v>27390</v>
      </c>
      <c r="J24" s="1154">
        <f t="shared" si="0"/>
        <v>0</v>
      </c>
      <c r="K24" s="1154">
        <f t="shared" si="0"/>
        <v>88296</v>
      </c>
      <c r="L24" s="1155" t="s">
        <v>7</v>
      </c>
      <c r="O24" s="533"/>
    </row>
    <row r="25" spans="2:12" s="58" customFormat="1" ht="23.25" customHeight="1">
      <c r="B25" s="534"/>
      <c r="C25" s="534"/>
      <c r="D25" s="534"/>
      <c r="E25" s="534"/>
      <c r="F25" s="881"/>
      <c r="G25" s="534"/>
      <c r="H25" s="534"/>
      <c r="I25" s="534"/>
      <c r="J25" s="534"/>
      <c r="K25" s="534"/>
      <c r="L25" s="534"/>
    </row>
    <row r="26" spans="1:12" s="58" customFormat="1" ht="74.25" customHeight="1">
      <c r="A26" s="407" t="s">
        <v>884</v>
      </c>
      <c r="G26" s="535"/>
      <c r="H26" s="111"/>
      <c r="J26" s="1779" t="s">
        <v>741</v>
      </c>
      <c r="K26" s="1779"/>
      <c r="L26" s="1779"/>
    </row>
  </sheetData>
  <sheetProtection/>
  <mergeCells count="18">
    <mergeCell ref="K1:L1"/>
    <mergeCell ref="B2:J2"/>
    <mergeCell ref="B3:J3"/>
    <mergeCell ref="B5:L5"/>
    <mergeCell ref="A7:A9"/>
    <mergeCell ref="B7:B9"/>
    <mergeCell ref="C7:F7"/>
    <mergeCell ref="G7:J7"/>
    <mergeCell ref="K7:K9"/>
    <mergeCell ref="A24:B24"/>
    <mergeCell ref="J26:L26"/>
    <mergeCell ref="L7:L9"/>
    <mergeCell ref="C8:C9"/>
    <mergeCell ref="D8:D9"/>
    <mergeCell ref="E8:F8"/>
    <mergeCell ref="G8:G9"/>
    <mergeCell ref="H8:H9"/>
    <mergeCell ref="I8:J8"/>
  </mergeCells>
  <printOptions horizontalCentered="1"/>
  <pageMargins left="0.71" right="0.2" top="0.25" bottom="0.15" header="0.2" footer="0.2"/>
  <pageSetup horizontalDpi="600" verticalDpi="600" orientation="landscape" paperSize="9" scale="80" r:id="rId1"/>
  <headerFooter>
    <oddFooter>&amp;C70</oddFooter>
  </headerFooter>
</worksheet>
</file>

<file path=xl/worksheets/sheet71.xml><?xml version="1.0" encoding="utf-8"?>
<worksheet xmlns="http://schemas.openxmlformats.org/spreadsheetml/2006/main" xmlns:r="http://schemas.openxmlformats.org/officeDocument/2006/relationships">
  <sheetPr>
    <tabColor rgb="FF00B050"/>
  </sheetPr>
  <dimension ref="A1:FF29"/>
  <sheetViews>
    <sheetView view="pageBreakPreview" zoomScale="85" zoomScaleNormal="70" zoomScaleSheetLayoutView="85" zoomScalePageLayoutView="0" workbookViewId="0" topLeftCell="A6">
      <selection activeCell="F4" sqref="F4"/>
    </sheetView>
  </sheetViews>
  <sheetFormatPr defaultColWidth="9.140625" defaultRowHeight="12.75"/>
  <cols>
    <col min="1" max="1" width="4.7109375" style="10" customWidth="1"/>
    <col min="2" max="2" width="20.57421875" style="10" customWidth="1"/>
    <col min="3" max="3" width="8.7109375" style="10" customWidth="1"/>
    <col min="4" max="5" width="7.8515625" style="10" customWidth="1"/>
    <col min="6" max="6" width="8.421875" style="538" customWidth="1"/>
    <col min="7" max="8" width="7.8515625" style="538" customWidth="1"/>
    <col min="9" max="9" width="9.421875" style="538" customWidth="1"/>
    <col min="10" max="11" width="7.8515625" style="538" customWidth="1"/>
    <col min="12" max="12" width="9.140625" style="538" customWidth="1"/>
    <col min="13" max="14" width="8.00390625" style="538" customWidth="1"/>
    <col min="15" max="15" width="9.00390625" style="538" customWidth="1"/>
    <col min="16" max="17" width="8.00390625" style="538" customWidth="1"/>
    <col min="18" max="18" width="9.28125" style="10" customWidth="1"/>
    <col min="19" max="20" width="8.00390625" style="10" customWidth="1"/>
    <col min="21" max="21" width="9.7109375" style="10" customWidth="1"/>
    <col min="22" max="22" width="8.7109375" style="10" customWidth="1"/>
    <col min="23" max="23" width="8.00390625" style="10" customWidth="1"/>
    <col min="24" max="16384" width="9.140625" style="10" customWidth="1"/>
  </cols>
  <sheetData>
    <row r="1" spans="2:23" ht="18">
      <c r="B1" s="1160"/>
      <c r="C1" s="1160"/>
      <c r="D1" s="1160"/>
      <c r="E1" s="1160"/>
      <c r="F1" s="1919" t="s">
        <v>0</v>
      </c>
      <c r="G1" s="1919"/>
      <c r="H1" s="1919"/>
      <c r="I1" s="1919"/>
      <c r="J1" s="1919"/>
      <c r="K1" s="1919"/>
      <c r="L1" s="1919"/>
      <c r="M1" s="1919"/>
      <c r="N1" s="1919"/>
      <c r="O1" s="1919"/>
      <c r="P1" s="1919"/>
      <c r="Q1" s="1920" t="s">
        <v>477</v>
      </c>
      <c r="R1" s="1920"/>
      <c r="S1" s="1920"/>
      <c r="T1" s="1920"/>
      <c r="U1" s="1920"/>
      <c r="V1" s="1920"/>
      <c r="W1" s="1920"/>
    </row>
    <row r="2" spans="2:23" ht="18">
      <c r="B2" s="1921" t="s">
        <v>636</v>
      </c>
      <c r="C2" s="1921"/>
      <c r="D2" s="1921"/>
      <c r="E2" s="1921"/>
      <c r="F2" s="1921"/>
      <c r="G2" s="1921"/>
      <c r="H2" s="1921"/>
      <c r="I2" s="1921"/>
      <c r="J2" s="1921"/>
      <c r="K2" s="1921"/>
      <c r="L2" s="1921"/>
      <c r="M2" s="1921"/>
      <c r="N2" s="1921"/>
      <c r="O2" s="1921"/>
      <c r="P2" s="1921"/>
      <c r="Q2" s="1921"/>
      <c r="R2" s="1921"/>
      <c r="S2" s="1921"/>
      <c r="T2" s="1921"/>
      <c r="U2" s="1921"/>
      <c r="V2" s="1160"/>
      <c r="W2" s="1160"/>
    </row>
    <row r="3" spans="2:23" ht="15.75">
      <c r="B3" s="1922" t="s">
        <v>651</v>
      </c>
      <c r="C3" s="1922"/>
      <c r="D3" s="1922"/>
      <c r="E3" s="1922"/>
      <c r="F3" s="1922"/>
      <c r="G3" s="1922"/>
      <c r="H3" s="1922"/>
      <c r="I3" s="1922"/>
      <c r="J3" s="1922"/>
      <c r="K3" s="1922"/>
      <c r="L3" s="1922"/>
      <c r="M3" s="1922"/>
      <c r="N3" s="1922"/>
      <c r="O3" s="1922"/>
      <c r="P3" s="1922"/>
      <c r="Q3" s="1922"/>
      <c r="R3" s="1922"/>
      <c r="S3" s="1922"/>
      <c r="T3" s="1922"/>
      <c r="U3" s="1922"/>
      <c r="V3" s="1160"/>
      <c r="W3" s="1160"/>
    </row>
    <row r="4" spans="1:23" s="538" customFormat="1" ht="18">
      <c r="A4" s="536" t="s">
        <v>765</v>
      </c>
      <c r="B4" s="537"/>
      <c r="V4" s="1923" t="s">
        <v>206</v>
      </c>
      <c r="W4" s="1923"/>
    </row>
    <row r="5" spans="1:162" s="538" customFormat="1" ht="12.75" customHeight="1">
      <c r="A5" s="1915" t="s">
        <v>2</v>
      </c>
      <c r="B5" s="1917" t="s">
        <v>97</v>
      </c>
      <c r="C5" s="1932" t="s">
        <v>18</v>
      </c>
      <c r="D5" s="1933"/>
      <c r="E5" s="1933"/>
      <c r="F5" s="1933"/>
      <c r="G5" s="1933"/>
      <c r="H5" s="1933"/>
      <c r="I5" s="1933"/>
      <c r="J5" s="1933"/>
      <c r="K5" s="1934"/>
      <c r="L5" s="1932" t="s">
        <v>19</v>
      </c>
      <c r="M5" s="1933"/>
      <c r="N5" s="1933"/>
      <c r="O5" s="1933"/>
      <c r="P5" s="1933"/>
      <c r="Q5" s="1933"/>
      <c r="R5" s="1933"/>
      <c r="S5" s="1933"/>
      <c r="T5" s="1934"/>
      <c r="U5" s="1926" t="s">
        <v>120</v>
      </c>
      <c r="V5" s="1927"/>
      <c r="W5" s="1928"/>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c r="BW5" s="539"/>
      <c r="BX5" s="539"/>
      <c r="BY5" s="539"/>
      <c r="BZ5" s="539"/>
      <c r="CA5" s="539"/>
      <c r="CB5" s="539"/>
      <c r="CC5" s="539"/>
      <c r="CD5" s="539"/>
      <c r="CE5" s="539"/>
      <c r="CF5" s="539"/>
      <c r="CG5" s="539"/>
      <c r="CH5" s="539"/>
      <c r="CI5" s="539"/>
      <c r="CJ5" s="539"/>
      <c r="CK5" s="539"/>
      <c r="CL5" s="539"/>
      <c r="CM5" s="539"/>
      <c r="CN5" s="539"/>
      <c r="CO5" s="539"/>
      <c r="CP5" s="539"/>
      <c r="CQ5" s="539"/>
      <c r="CR5" s="539"/>
      <c r="CS5" s="539"/>
      <c r="CT5" s="539"/>
      <c r="CU5" s="539"/>
      <c r="CV5" s="539"/>
      <c r="CW5" s="539"/>
      <c r="CX5" s="539"/>
      <c r="CY5" s="539"/>
      <c r="CZ5" s="539"/>
      <c r="DA5" s="539"/>
      <c r="DB5" s="539"/>
      <c r="DC5" s="539"/>
      <c r="DD5" s="539"/>
      <c r="DE5" s="539"/>
      <c r="DF5" s="539"/>
      <c r="DG5" s="539"/>
      <c r="DH5" s="539"/>
      <c r="DI5" s="539"/>
      <c r="DJ5" s="539"/>
      <c r="DK5" s="539"/>
      <c r="DL5" s="539"/>
      <c r="DM5" s="539"/>
      <c r="DN5" s="539"/>
      <c r="DO5" s="539"/>
      <c r="DP5" s="539"/>
      <c r="DQ5" s="539"/>
      <c r="DR5" s="539"/>
      <c r="DS5" s="539"/>
      <c r="DT5" s="539"/>
      <c r="DU5" s="539"/>
      <c r="DV5" s="539"/>
      <c r="DW5" s="539"/>
      <c r="DX5" s="539"/>
      <c r="DY5" s="539"/>
      <c r="DZ5" s="539"/>
      <c r="EA5" s="539"/>
      <c r="EB5" s="539"/>
      <c r="EC5" s="539"/>
      <c r="ED5" s="539"/>
      <c r="EE5" s="539"/>
      <c r="EF5" s="539"/>
      <c r="EG5" s="539"/>
      <c r="EH5" s="539"/>
      <c r="EI5" s="539"/>
      <c r="EJ5" s="539"/>
      <c r="EK5" s="539"/>
      <c r="EL5" s="539"/>
      <c r="EM5" s="539"/>
      <c r="EN5" s="539"/>
      <c r="EO5" s="539"/>
      <c r="EP5" s="539"/>
      <c r="EQ5" s="539"/>
      <c r="ER5" s="539"/>
      <c r="ES5" s="539"/>
      <c r="ET5" s="539"/>
      <c r="EU5" s="539"/>
      <c r="EV5" s="539"/>
      <c r="EW5" s="539"/>
      <c r="EX5" s="539"/>
      <c r="EY5" s="539"/>
      <c r="EZ5" s="539"/>
      <c r="FA5" s="539"/>
      <c r="FB5" s="539"/>
      <c r="FC5" s="539"/>
      <c r="FD5" s="539"/>
      <c r="FE5" s="539"/>
      <c r="FF5" s="539"/>
    </row>
    <row r="6" spans="1:162" s="538" customFormat="1" ht="12.75" customHeight="1">
      <c r="A6" s="1916"/>
      <c r="B6" s="1918"/>
      <c r="C6" s="1912" t="s">
        <v>148</v>
      </c>
      <c r="D6" s="1913"/>
      <c r="E6" s="1914"/>
      <c r="F6" s="1912" t="s">
        <v>149</v>
      </c>
      <c r="G6" s="1913"/>
      <c r="H6" s="1914"/>
      <c r="I6" s="1912" t="s">
        <v>13</v>
      </c>
      <c r="J6" s="1913"/>
      <c r="K6" s="1914"/>
      <c r="L6" s="1912" t="s">
        <v>148</v>
      </c>
      <c r="M6" s="1913"/>
      <c r="N6" s="1914"/>
      <c r="O6" s="1912" t="s">
        <v>149</v>
      </c>
      <c r="P6" s="1913"/>
      <c r="Q6" s="1914"/>
      <c r="R6" s="1912" t="s">
        <v>13</v>
      </c>
      <c r="S6" s="1913"/>
      <c r="T6" s="1914"/>
      <c r="U6" s="1929"/>
      <c r="V6" s="1930"/>
      <c r="W6" s="1931"/>
      <c r="X6" s="539"/>
      <c r="Y6" s="539"/>
      <c r="Z6" s="539"/>
      <c r="AA6" s="539"/>
      <c r="AB6" s="539"/>
      <c r="AC6" s="539"/>
      <c r="AD6" s="539"/>
      <c r="AE6" s="539"/>
      <c r="AF6" s="539"/>
      <c r="AG6" s="539"/>
      <c r="AH6" s="539"/>
      <c r="AI6" s="539"/>
      <c r="AJ6" s="539"/>
      <c r="AK6" s="539"/>
      <c r="AL6" s="539"/>
      <c r="AM6" s="539"/>
      <c r="AN6" s="539"/>
      <c r="AO6" s="539"/>
      <c r="AP6" s="539"/>
      <c r="AQ6" s="539"/>
      <c r="AR6" s="539"/>
      <c r="AS6" s="539"/>
      <c r="AT6" s="539"/>
      <c r="AU6" s="539"/>
      <c r="AV6" s="539"/>
      <c r="AW6" s="539"/>
      <c r="AX6" s="539"/>
      <c r="AY6" s="539"/>
      <c r="AZ6" s="539"/>
      <c r="BA6" s="539"/>
      <c r="BB6" s="539"/>
      <c r="BC6" s="539"/>
      <c r="BD6" s="539"/>
      <c r="BE6" s="539"/>
      <c r="BF6" s="539"/>
      <c r="BG6" s="539"/>
      <c r="BH6" s="539"/>
      <c r="BI6" s="539"/>
      <c r="BJ6" s="539"/>
      <c r="BK6" s="539"/>
      <c r="BL6" s="539"/>
      <c r="BM6" s="539"/>
      <c r="BN6" s="539"/>
      <c r="BO6" s="539"/>
      <c r="BP6" s="539"/>
      <c r="BQ6" s="539"/>
      <c r="BR6" s="539"/>
      <c r="BS6" s="539"/>
      <c r="BT6" s="539"/>
      <c r="BU6" s="539"/>
      <c r="BV6" s="539"/>
      <c r="BW6" s="539"/>
      <c r="BX6" s="539"/>
      <c r="BY6" s="539"/>
      <c r="BZ6" s="539"/>
      <c r="CA6" s="539"/>
      <c r="CB6" s="539"/>
      <c r="CC6" s="539"/>
      <c r="CD6" s="539"/>
      <c r="CE6" s="539"/>
      <c r="CF6" s="539"/>
      <c r="CG6" s="539"/>
      <c r="CH6" s="539"/>
      <c r="CI6" s="539"/>
      <c r="CJ6" s="539"/>
      <c r="CK6" s="539"/>
      <c r="CL6" s="539"/>
      <c r="CM6" s="539"/>
      <c r="CN6" s="539"/>
      <c r="CO6" s="539"/>
      <c r="CP6" s="539"/>
      <c r="CQ6" s="539"/>
      <c r="CR6" s="539"/>
      <c r="CS6" s="539"/>
      <c r="CT6" s="539"/>
      <c r="CU6" s="539"/>
      <c r="CV6" s="539"/>
      <c r="CW6" s="539"/>
      <c r="CX6" s="539"/>
      <c r="CY6" s="539"/>
      <c r="CZ6" s="539"/>
      <c r="DA6" s="539"/>
      <c r="DB6" s="539"/>
      <c r="DC6" s="539"/>
      <c r="DD6" s="539"/>
      <c r="DE6" s="539"/>
      <c r="DF6" s="539"/>
      <c r="DG6" s="539"/>
      <c r="DH6" s="539"/>
      <c r="DI6" s="539"/>
      <c r="DJ6" s="539"/>
      <c r="DK6" s="539"/>
      <c r="DL6" s="539"/>
      <c r="DM6" s="539"/>
      <c r="DN6" s="539"/>
      <c r="DO6" s="539"/>
      <c r="DP6" s="539"/>
      <c r="DQ6" s="539"/>
      <c r="DR6" s="539"/>
      <c r="DS6" s="539"/>
      <c r="DT6" s="539"/>
      <c r="DU6" s="539"/>
      <c r="DV6" s="539"/>
      <c r="DW6" s="539"/>
      <c r="DX6" s="539"/>
      <c r="DY6" s="539"/>
      <c r="DZ6" s="539"/>
      <c r="EA6" s="539"/>
      <c r="EB6" s="539"/>
      <c r="EC6" s="539"/>
      <c r="ED6" s="539"/>
      <c r="EE6" s="539"/>
      <c r="EF6" s="539"/>
      <c r="EG6" s="539"/>
      <c r="EH6" s="539"/>
      <c r="EI6" s="539"/>
      <c r="EJ6" s="539"/>
      <c r="EK6" s="539"/>
      <c r="EL6" s="539"/>
      <c r="EM6" s="539"/>
      <c r="EN6" s="539"/>
      <c r="EO6" s="539"/>
      <c r="EP6" s="539"/>
      <c r="EQ6" s="539"/>
      <c r="ER6" s="539"/>
      <c r="ES6" s="539"/>
      <c r="ET6" s="539"/>
      <c r="EU6" s="539"/>
      <c r="EV6" s="539"/>
      <c r="EW6" s="539"/>
      <c r="EX6" s="539"/>
      <c r="EY6" s="539"/>
      <c r="EZ6" s="539"/>
      <c r="FA6" s="539"/>
      <c r="FB6" s="539"/>
      <c r="FC6" s="539"/>
      <c r="FD6" s="539"/>
      <c r="FE6" s="539"/>
      <c r="FF6" s="539"/>
    </row>
    <row r="7" spans="1:162" s="538" customFormat="1" ht="16.5" customHeight="1">
      <c r="A7" s="1156"/>
      <c r="B7" s="1156"/>
      <c r="C7" s="1157" t="s">
        <v>207</v>
      </c>
      <c r="D7" s="1158" t="s">
        <v>32</v>
      </c>
      <c r="E7" s="1159" t="s">
        <v>33</v>
      </c>
      <c r="F7" s="1157" t="s">
        <v>207</v>
      </c>
      <c r="G7" s="1158" t="s">
        <v>32</v>
      </c>
      <c r="H7" s="1159" t="s">
        <v>33</v>
      </c>
      <c r="I7" s="1157" t="s">
        <v>207</v>
      </c>
      <c r="J7" s="1158" t="s">
        <v>32</v>
      </c>
      <c r="K7" s="1159" t="s">
        <v>33</v>
      </c>
      <c r="L7" s="1157" t="s">
        <v>207</v>
      </c>
      <c r="M7" s="1158" t="s">
        <v>32</v>
      </c>
      <c r="N7" s="1159" t="s">
        <v>33</v>
      </c>
      <c r="O7" s="1157" t="s">
        <v>207</v>
      </c>
      <c r="P7" s="1158" t="s">
        <v>32</v>
      </c>
      <c r="Q7" s="1159" t="s">
        <v>33</v>
      </c>
      <c r="R7" s="1157" t="s">
        <v>207</v>
      </c>
      <c r="S7" s="1158" t="s">
        <v>32</v>
      </c>
      <c r="T7" s="1159" t="s">
        <v>33</v>
      </c>
      <c r="U7" s="1156" t="s">
        <v>207</v>
      </c>
      <c r="V7" s="1156" t="s">
        <v>32</v>
      </c>
      <c r="W7" s="1156" t="s">
        <v>33</v>
      </c>
      <c r="X7" s="539"/>
      <c r="Y7" s="539"/>
      <c r="Z7" s="539"/>
      <c r="AA7" s="539"/>
      <c r="AB7" s="539"/>
      <c r="AC7" s="539"/>
      <c r="AD7" s="539"/>
      <c r="AE7" s="539"/>
      <c r="AF7" s="539"/>
      <c r="AG7" s="539"/>
      <c r="AH7" s="539"/>
      <c r="AI7" s="539"/>
      <c r="AJ7" s="539"/>
      <c r="AK7" s="539"/>
      <c r="AL7" s="539"/>
      <c r="AM7" s="539"/>
      <c r="AN7" s="539"/>
      <c r="AO7" s="539"/>
      <c r="AP7" s="539"/>
      <c r="AQ7" s="539"/>
      <c r="AR7" s="539"/>
      <c r="AS7" s="539"/>
      <c r="AT7" s="539"/>
      <c r="AU7" s="539"/>
      <c r="AV7" s="539"/>
      <c r="AW7" s="539"/>
      <c r="AX7" s="539"/>
      <c r="AY7" s="539"/>
      <c r="AZ7" s="539"/>
      <c r="BA7" s="539"/>
      <c r="BB7" s="539"/>
      <c r="BC7" s="539"/>
      <c r="BD7" s="539"/>
      <c r="BE7" s="539"/>
      <c r="BF7" s="539"/>
      <c r="BG7" s="539"/>
      <c r="BH7" s="539"/>
      <c r="BI7" s="539"/>
      <c r="BJ7" s="539"/>
      <c r="BK7" s="539"/>
      <c r="BL7" s="539"/>
      <c r="BM7" s="539"/>
      <c r="BN7" s="539"/>
      <c r="BO7" s="539"/>
      <c r="BP7" s="539"/>
      <c r="BQ7" s="539"/>
      <c r="BR7" s="539"/>
      <c r="BS7" s="539"/>
      <c r="BT7" s="539"/>
      <c r="BU7" s="539"/>
      <c r="BV7" s="539"/>
      <c r="BW7" s="539"/>
      <c r="BX7" s="539"/>
      <c r="BY7" s="539"/>
      <c r="BZ7" s="539"/>
      <c r="CA7" s="539"/>
      <c r="CB7" s="539"/>
      <c r="CC7" s="539"/>
      <c r="CD7" s="539"/>
      <c r="CE7" s="539"/>
      <c r="CF7" s="539"/>
      <c r="CG7" s="539"/>
      <c r="CH7" s="539"/>
      <c r="CI7" s="539"/>
      <c r="CJ7" s="539"/>
      <c r="CK7" s="539"/>
      <c r="CL7" s="539"/>
      <c r="CM7" s="539"/>
      <c r="CN7" s="539"/>
      <c r="CO7" s="539"/>
      <c r="CP7" s="539"/>
      <c r="CQ7" s="539"/>
      <c r="CR7" s="539"/>
      <c r="CS7" s="539"/>
      <c r="CT7" s="539"/>
      <c r="CU7" s="539"/>
      <c r="CV7" s="539"/>
      <c r="CW7" s="539"/>
      <c r="CX7" s="539"/>
      <c r="CY7" s="539"/>
      <c r="CZ7" s="539"/>
      <c r="DA7" s="539"/>
      <c r="DB7" s="539"/>
      <c r="DC7" s="539"/>
      <c r="DD7" s="539"/>
      <c r="DE7" s="539"/>
      <c r="DF7" s="539"/>
      <c r="DG7" s="539"/>
      <c r="DH7" s="539"/>
      <c r="DI7" s="539"/>
      <c r="DJ7" s="539"/>
      <c r="DK7" s="539"/>
      <c r="DL7" s="539"/>
      <c r="DM7" s="539"/>
      <c r="DN7" s="539"/>
      <c r="DO7" s="539"/>
      <c r="DP7" s="539"/>
      <c r="DQ7" s="539"/>
      <c r="DR7" s="539"/>
      <c r="DS7" s="539"/>
      <c r="DT7" s="539"/>
      <c r="DU7" s="539"/>
      <c r="DV7" s="539"/>
      <c r="DW7" s="539"/>
      <c r="DX7" s="539"/>
      <c r="DY7" s="539"/>
      <c r="DZ7" s="539"/>
      <c r="EA7" s="539"/>
      <c r="EB7" s="539"/>
      <c r="EC7" s="539"/>
      <c r="ED7" s="539"/>
      <c r="EE7" s="539"/>
      <c r="EF7" s="539"/>
      <c r="EG7" s="539"/>
      <c r="EH7" s="539"/>
      <c r="EI7" s="539"/>
      <c r="EJ7" s="539"/>
      <c r="EK7" s="539"/>
      <c r="EL7" s="539"/>
      <c r="EM7" s="539"/>
      <c r="EN7" s="539"/>
      <c r="EO7" s="539"/>
      <c r="EP7" s="539"/>
      <c r="EQ7" s="539"/>
      <c r="ER7" s="539"/>
      <c r="ES7" s="539"/>
      <c r="ET7" s="539"/>
      <c r="EU7" s="539"/>
      <c r="EV7" s="539"/>
      <c r="EW7" s="539"/>
      <c r="EX7" s="539"/>
      <c r="EY7" s="539"/>
      <c r="EZ7" s="539"/>
      <c r="FA7" s="539"/>
      <c r="FB7" s="539"/>
      <c r="FC7" s="539"/>
      <c r="FD7" s="539"/>
      <c r="FE7" s="539"/>
      <c r="FF7" s="539"/>
    </row>
    <row r="8" spans="1:162" s="538" customFormat="1" ht="12.75" customHeight="1">
      <c r="A8" s="540">
        <v>1</v>
      </c>
      <c r="B8" s="540">
        <v>2</v>
      </c>
      <c r="C8" s="540">
        <v>3</v>
      </c>
      <c r="D8" s="540">
        <v>4</v>
      </c>
      <c r="E8" s="540">
        <v>5</v>
      </c>
      <c r="F8" s="540">
        <v>7</v>
      </c>
      <c r="G8" s="540">
        <v>8</v>
      </c>
      <c r="H8" s="540">
        <v>9</v>
      </c>
      <c r="I8" s="540">
        <v>11</v>
      </c>
      <c r="J8" s="540">
        <v>12</v>
      </c>
      <c r="K8" s="540">
        <v>13</v>
      </c>
      <c r="L8" s="540">
        <v>15</v>
      </c>
      <c r="M8" s="540">
        <v>16</v>
      </c>
      <c r="N8" s="540">
        <v>17</v>
      </c>
      <c r="O8" s="540">
        <v>19</v>
      </c>
      <c r="P8" s="540">
        <v>20</v>
      </c>
      <c r="Q8" s="540">
        <v>21</v>
      </c>
      <c r="R8" s="540">
        <v>23</v>
      </c>
      <c r="S8" s="540">
        <v>24</v>
      </c>
      <c r="T8" s="540">
        <v>25</v>
      </c>
      <c r="U8" s="540">
        <v>27</v>
      </c>
      <c r="V8" s="540">
        <v>28</v>
      </c>
      <c r="W8" s="540">
        <v>29</v>
      </c>
      <c r="X8" s="541"/>
      <c r="Y8" s="541"/>
      <c r="Z8" s="541"/>
      <c r="AA8" s="541"/>
      <c r="AB8" s="541"/>
      <c r="AC8" s="541"/>
      <c r="AD8" s="541"/>
      <c r="AE8" s="541"/>
      <c r="AF8" s="541"/>
      <c r="AG8" s="541"/>
      <c r="AH8" s="541"/>
      <c r="AI8" s="541"/>
      <c r="AJ8" s="541"/>
      <c r="AK8" s="541"/>
      <c r="AL8" s="541"/>
      <c r="AM8" s="541"/>
      <c r="AN8" s="541"/>
      <c r="AO8" s="541"/>
      <c r="AP8" s="541"/>
      <c r="AQ8" s="541"/>
      <c r="AR8" s="541"/>
      <c r="AS8" s="541"/>
      <c r="AT8" s="541"/>
      <c r="AU8" s="541"/>
      <c r="AV8" s="541"/>
      <c r="AW8" s="541"/>
      <c r="AX8" s="541"/>
      <c r="AY8" s="541"/>
      <c r="AZ8" s="541"/>
      <c r="BA8" s="541"/>
      <c r="BB8" s="541"/>
      <c r="BC8" s="541"/>
      <c r="BD8" s="541"/>
      <c r="BE8" s="541"/>
      <c r="BF8" s="541"/>
      <c r="BG8" s="541"/>
      <c r="BH8" s="541"/>
      <c r="BI8" s="541"/>
      <c r="BJ8" s="541"/>
      <c r="BK8" s="541"/>
      <c r="BL8" s="541"/>
      <c r="BM8" s="541"/>
      <c r="BN8" s="541"/>
      <c r="BO8" s="541"/>
      <c r="BP8" s="541"/>
      <c r="BQ8" s="541"/>
      <c r="BR8" s="541"/>
      <c r="BS8" s="541"/>
      <c r="BT8" s="541"/>
      <c r="BU8" s="541"/>
      <c r="BV8" s="541"/>
      <c r="BW8" s="541"/>
      <c r="BX8" s="541"/>
      <c r="BY8" s="541"/>
      <c r="BZ8" s="541"/>
      <c r="CA8" s="541"/>
      <c r="CB8" s="541"/>
      <c r="CC8" s="541"/>
      <c r="CD8" s="541"/>
      <c r="CE8" s="541"/>
      <c r="CF8" s="541"/>
      <c r="CG8" s="541"/>
      <c r="CH8" s="541"/>
      <c r="CI8" s="541"/>
      <c r="CJ8" s="541"/>
      <c r="CK8" s="541"/>
      <c r="CL8" s="541"/>
      <c r="CM8" s="541"/>
      <c r="CN8" s="541"/>
      <c r="CO8" s="541"/>
      <c r="CP8" s="541"/>
      <c r="CQ8" s="541"/>
      <c r="CR8" s="541"/>
      <c r="CS8" s="541"/>
      <c r="CT8" s="541"/>
      <c r="CU8" s="541"/>
      <c r="CV8" s="541"/>
      <c r="CW8" s="541"/>
      <c r="CX8" s="541"/>
      <c r="CY8" s="541"/>
      <c r="CZ8" s="541"/>
      <c r="DA8" s="541"/>
      <c r="DB8" s="541"/>
      <c r="DC8" s="541"/>
      <c r="DD8" s="541"/>
      <c r="DE8" s="541"/>
      <c r="DF8" s="541"/>
      <c r="DG8" s="541"/>
      <c r="DH8" s="541"/>
      <c r="DI8" s="541"/>
      <c r="DJ8" s="541"/>
      <c r="DK8" s="541"/>
      <c r="DL8" s="541"/>
      <c r="DM8" s="541"/>
      <c r="DN8" s="541"/>
      <c r="DO8" s="541"/>
      <c r="DP8" s="541"/>
      <c r="DQ8" s="541"/>
      <c r="DR8" s="541"/>
      <c r="DS8" s="541"/>
      <c r="DT8" s="541"/>
      <c r="DU8" s="541"/>
      <c r="DV8" s="541"/>
      <c r="DW8" s="541"/>
      <c r="DX8" s="541"/>
      <c r="DY8" s="541"/>
      <c r="DZ8" s="541"/>
      <c r="EA8" s="541"/>
      <c r="EB8" s="541"/>
      <c r="EC8" s="541"/>
      <c r="ED8" s="541"/>
      <c r="EE8" s="541"/>
      <c r="EF8" s="541"/>
      <c r="EG8" s="541"/>
      <c r="EH8" s="541"/>
      <c r="EI8" s="541"/>
      <c r="EJ8" s="541"/>
      <c r="EK8" s="541"/>
      <c r="EL8" s="541"/>
      <c r="EM8" s="541"/>
      <c r="EN8" s="541"/>
      <c r="EO8" s="541"/>
      <c r="EP8" s="541"/>
      <c r="EQ8" s="541"/>
      <c r="ER8" s="541"/>
      <c r="ES8" s="541"/>
      <c r="ET8" s="541"/>
      <c r="EU8" s="541"/>
      <c r="EV8" s="541"/>
      <c r="EW8" s="541"/>
      <c r="EX8" s="541"/>
      <c r="EY8" s="541"/>
      <c r="EZ8" s="541"/>
      <c r="FA8" s="541"/>
      <c r="FB8" s="541"/>
      <c r="FC8" s="541"/>
      <c r="FD8" s="541"/>
      <c r="FE8" s="541"/>
      <c r="FF8" s="541"/>
    </row>
    <row r="9" spans="1:162" s="538" customFormat="1" ht="25.5" customHeight="1">
      <c r="A9" s="1907" t="s">
        <v>200</v>
      </c>
      <c r="B9" s="1908"/>
      <c r="C9" s="542"/>
      <c r="D9" s="542"/>
      <c r="E9" s="542"/>
      <c r="F9" s="543"/>
      <c r="G9" s="543"/>
      <c r="H9" s="543"/>
      <c r="I9" s="543"/>
      <c r="J9" s="543"/>
      <c r="K9" s="543"/>
      <c r="L9" s="543"/>
      <c r="M9" s="543"/>
      <c r="N9" s="543"/>
      <c r="O9" s="543"/>
      <c r="P9" s="543"/>
      <c r="Q9" s="543"/>
      <c r="R9" s="543"/>
      <c r="S9" s="543"/>
      <c r="T9" s="543"/>
      <c r="U9" s="543"/>
      <c r="V9" s="543"/>
      <c r="W9" s="543"/>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1"/>
      <c r="AY9" s="541"/>
      <c r="AZ9" s="541"/>
      <c r="BA9" s="541"/>
      <c r="BB9" s="541"/>
      <c r="BC9" s="541"/>
      <c r="BD9" s="541"/>
      <c r="BE9" s="541"/>
      <c r="BF9" s="541"/>
      <c r="BG9" s="541"/>
      <c r="BH9" s="541"/>
      <c r="BI9" s="541"/>
      <c r="BJ9" s="541"/>
      <c r="BK9" s="541"/>
      <c r="BL9" s="541"/>
      <c r="BM9" s="541"/>
      <c r="BN9" s="541"/>
      <c r="BO9" s="541"/>
      <c r="BP9" s="541"/>
      <c r="BQ9" s="541"/>
      <c r="BR9" s="541"/>
      <c r="BS9" s="541"/>
      <c r="BT9" s="541"/>
      <c r="BU9" s="541"/>
      <c r="BV9" s="541"/>
      <c r="BW9" s="541"/>
      <c r="BX9" s="541"/>
      <c r="BY9" s="541"/>
      <c r="BZ9" s="541"/>
      <c r="CA9" s="541"/>
      <c r="CB9" s="541"/>
      <c r="CC9" s="541"/>
      <c r="CD9" s="541"/>
      <c r="CE9" s="541"/>
      <c r="CF9" s="541"/>
      <c r="CG9" s="541"/>
      <c r="CH9" s="541"/>
      <c r="CI9" s="541"/>
      <c r="CJ9" s="541"/>
      <c r="CK9" s="541"/>
      <c r="CL9" s="541"/>
      <c r="CM9" s="541"/>
      <c r="CN9" s="541"/>
      <c r="CO9" s="541"/>
      <c r="CP9" s="541"/>
      <c r="CQ9" s="541"/>
      <c r="CR9" s="541"/>
      <c r="CS9" s="541"/>
      <c r="CT9" s="541"/>
      <c r="CU9" s="541"/>
      <c r="CV9" s="541"/>
      <c r="CW9" s="541"/>
      <c r="CX9" s="541"/>
      <c r="CY9" s="541"/>
      <c r="CZ9" s="541"/>
      <c r="DA9" s="541"/>
      <c r="DB9" s="541"/>
      <c r="DC9" s="541"/>
      <c r="DD9" s="541"/>
      <c r="DE9" s="541"/>
      <c r="DF9" s="541"/>
      <c r="DG9" s="541"/>
      <c r="DH9" s="541"/>
      <c r="DI9" s="541"/>
      <c r="DJ9" s="541"/>
      <c r="DK9" s="541"/>
      <c r="DL9" s="541"/>
      <c r="DM9" s="541"/>
      <c r="DN9" s="541"/>
      <c r="DO9" s="541"/>
      <c r="DP9" s="541"/>
      <c r="DQ9" s="541"/>
      <c r="DR9" s="541"/>
      <c r="DS9" s="541"/>
      <c r="DT9" s="541"/>
      <c r="DU9" s="541"/>
      <c r="DV9" s="541"/>
      <c r="DW9" s="541"/>
      <c r="DX9" s="541"/>
      <c r="DY9" s="541"/>
      <c r="DZ9" s="541"/>
      <c r="EA9" s="541"/>
      <c r="EB9" s="541"/>
      <c r="EC9" s="541"/>
      <c r="ED9" s="541"/>
      <c r="EE9" s="541"/>
      <c r="EF9" s="541"/>
      <c r="EG9" s="541"/>
      <c r="EH9" s="541"/>
      <c r="EI9" s="541"/>
      <c r="EJ9" s="541"/>
      <c r="EK9" s="541"/>
      <c r="EL9" s="541"/>
      <c r="EM9" s="541"/>
      <c r="EN9" s="541"/>
      <c r="EO9" s="541"/>
      <c r="EP9" s="541"/>
      <c r="EQ9" s="541"/>
      <c r="ER9" s="541"/>
      <c r="ES9" s="541"/>
      <c r="ET9" s="541"/>
      <c r="EU9" s="541"/>
      <c r="EV9" s="541"/>
      <c r="EW9" s="541"/>
      <c r="EX9" s="541"/>
      <c r="EY9" s="541"/>
      <c r="EZ9" s="541"/>
      <c r="FA9" s="541"/>
      <c r="FB9" s="541"/>
      <c r="FC9" s="541"/>
      <c r="FD9" s="541"/>
      <c r="FE9" s="541"/>
      <c r="FF9" s="541"/>
    </row>
    <row r="10" spans="1:23" s="538" customFormat="1" ht="33.75" customHeight="1">
      <c r="A10" s="544">
        <v>1</v>
      </c>
      <c r="B10" s="545" t="s">
        <v>107</v>
      </c>
      <c r="C10" s="546">
        <v>860.1459708006001</v>
      </c>
      <c r="D10" s="546">
        <v>228.6387448389</v>
      </c>
      <c r="E10" s="546">
        <v>120.30436336049999</v>
      </c>
      <c r="F10" s="542">
        <v>0</v>
      </c>
      <c r="G10" s="542">
        <v>0</v>
      </c>
      <c r="H10" s="542">
        <v>0</v>
      </c>
      <c r="I10" s="542">
        <v>860.1459708006001</v>
      </c>
      <c r="J10" s="542">
        <v>228.6387448389</v>
      </c>
      <c r="K10" s="542">
        <v>120.30436336049999</v>
      </c>
      <c r="L10" s="542">
        <v>817.27825438278</v>
      </c>
      <c r="M10" s="542">
        <v>217.24391046357</v>
      </c>
      <c r="N10" s="542">
        <v>114.30866785365</v>
      </c>
      <c r="O10" s="542">
        <v>0</v>
      </c>
      <c r="P10" s="542">
        <v>0</v>
      </c>
      <c r="Q10" s="542">
        <v>0</v>
      </c>
      <c r="R10" s="542">
        <v>817.27825438278</v>
      </c>
      <c r="S10" s="542">
        <v>217.24391046357</v>
      </c>
      <c r="T10" s="542">
        <v>114.30866785365</v>
      </c>
      <c r="U10" s="546">
        <v>1677.4242251833803</v>
      </c>
      <c r="V10" s="546">
        <v>445.88265530246997</v>
      </c>
      <c r="W10" s="546">
        <v>234.61303121415</v>
      </c>
    </row>
    <row r="11" spans="1:23" s="538" customFormat="1" ht="33.75" customHeight="1">
      <c r="A11" s="544">
        <v>2</v>
      </c>
      <c r="B11" s="547" t="s">
        <v>410</v>
      </c>
      <c r="C11" s="546">
        <v>8459.521428996</v>
      </c>
      <c r="D11" s="546">
        <v>2248.6582825739997</v>
      </c>
      <c r="E11" s="546">
        <v>1183.1914284299999</v>
      </c>
      <c r="F11" s="542">
        <v>5649.143504598</v>
      </c>
      <c r="G11" s="542">
        <v>1501.620799437</v>
      </c>
      <c r="H11" s="542">
        <v>790.1177659649999</v>
      </c>
      <c r="I11" s="542">
        <v>14108.664933594</v>
      </c>
      <c r="J11" s="542">
        <v>3750.2790820109994</v>
      </c>
      <c r="K11" s="542">
        <v>1973.3091943949998</v>
      </c>
      <c r="L11" s="542">
        <v>8037.918145414799</v>
      </c>
      <c r="M11" s="542">
        <v>2136.5902745261997</v>
      </c>
      <c r="N11" s="542">
        <v>1124.2238620589999</v>
      </c>
      <c r="O11" s="542">
        <v>5358.6120969432</v>
      </c>
      <c r="P11" s="542">
        <v>1424.3935163508</v>
      </c>
      <c r="Q11" s="542">
        <v>749.4825747059999</v>
      </c>
      <c r="R11" s="542">
        <v>13396.530242358</v>
      </c>
      <c r="S11" s="542">
        <v>3560.9837908769996</v>
      </c>
      <c r="T11" s="542">
        <v>1873.7064367649998</v>
      </c>
      <c r="U11" s="546">
        <v>27505.195175952</v>
      </c>
      <c r="V11" s="546">
        <v>7311.262872887999</v>
      </c>
      <c r="W11" s="546">
        <v>3847.0156311599994</v>
      </c>
    </row>
    <row r="12" spans="1:23" s="538" customFormat="1" ht="33.75" customHeight="1">
      <c r="A12" s="544">
        <v>3</v>
      </c>
      <c r="B12" s="547" t="s">
        <v>111</v>
      </c>
      <c r="C12" s="546">
        <v>2467.433988</v>
      </c>
      <c r="D12" s="546">
        <v>655.8782219999999</v>
      </c>
      <c r="E12" s="546">
        <v>345.10778999999997</v>
      </c>
      <c r="F12" s="542">
        <v>1644.9559920000002</v>
      </c>
      <c r="G12" s="542">
        <v>437.25214800000003</v>
      </c>
      <c r="H12" s="542">
        <v>230.07186</v>
      </c>
      <c r="I12" s="542">
        <v>4112.38998</v>
      </c>
      <c r="J12" s="542">
        <v>1093.1303699999999</v>
      </c>
      <c r="K12" s="542">
        <v>575.1796499999999</v>
      </c>
      <c r="L12" s="542">
        <v>1301.392476</v>
      </c>
      <c r="M12" s="542">
        <v>345.92819399999996</v>
      </c>
      <c r="N12" s="542">
        <v>182.01932999999997</v>
      </c>
      <c r="O12" s="542">
        <v>867.594984</v>
      </c>
      <c r="P12" s="542">
        <v>230.61879599999997</v>
      </c>
      <c r="Q12" s="542">
        <v>121.34621999999999</v>
      </c>
      <c r="R12" s="542">
        <v>2168.98746</v>
      </c>
      <c r="S12" s="542">
        <v>576.5469899999999</v>
      </c>
      <c r="T12" s="542">
        <v>303.36555</v>
      </c>
      <c r="U12" s="546">
        <v>6281.37744</v>
      </c>
      <c r="V12" s="546">
        <v>1669.6773599999997</v>
      </c>
      <c r="W12" s="546">
        <v>878.5451999999999</v>
      </c>
    </row>
    <row r="13" spans="1:23" s="538" customFormat="1" ht="33.75" customHeight="1">
      <c r="A13" s="544">
        <v>4</v>
      </c>
      <c r="B13" s="547" t="s">
        <v>109</v>
      </c>
      <c r="C13" s="546">
        <v>425.81483703</v>
      </c>
      <c r="D13" s="546">
        <v>113.18749744499999</v>
      </c>
      <c r="E13" s="546">
        <v>59.55661552499999</v>
      </c>
      <c r="F13" s="542">
        <v>0</v>
      </c>
      <c r="G13" s="542">
        <v>0</v>
      </c>
      <c r="H13" s="542">
        <v>0</v>
      </c>
      <c r="I13" s="542">
        <v>425.81483703</v>
      </c>
      <c r="J13" s="542">
        <v>113.18749744499999</v>
      </c>
      <c r="K13" s="542">
        <v>59.55661552499999</v>
      </c>
      <c r="L13" s="542">
        <v>404.5931952389999</v>
      </c>
      <c r="M13" s="542">
        <v>107.54649032849997</v>
      </c>
      <c r="N13" s="542">
        <v>56.58844943249998</v>
      </c>
      <c r="O13" s="542">
        <v>0</v>
      </c>
      <c r="P13" s="542">
        <v>0</v>
      </c>
      <c r="Q13" s="542">
        <v>0</v>
      </c>
      <c r="R13" s="542">
        <v>404.5931952389999</v>
      </c>
      <c r="S13" s="542">
        <v>107.54649032849997</v>
      </c>
      <c r="T13" s="542">
        <v>56.58844943249998</v>
      </c>
      <c r="U13" s="546">
        <v>830.4080322689999</v>
      </c>
      <c r="V13" s="546">
        <v>220.73398777349996</v>
      </c>
      <c r="W13" s="546">
        <v>116.14506495749997</v>
      </c>
    </row>
    <row r="14" spans="1:23" s="538" customFormat="1" ht="33.75" customHeight="1">
      <c r="A14" s="544">
        <v>5</v>
      </c>
      <c r="B14" s="545" t="s">
        <v>110</v>
      </c>
      <c r="C14" s="546">
        <v>329.7487380703182</v>
      </c>
      <c r="D14" s="546">
        <v>87.6517941651633</v>
      </c>
      <c r="E14" s="546">
        <v>46.12032532751849</v>
      </c>
      <c r="F14" s="542">
        <v>0</v>
      </c>
      <c r="G14" s="542">
        <v>0</v>
      </c>
      <c r="H14" s="542">
        <v>0</v>
      </c>
      <c r="I14" s="542">
        <v>329.7487380703182</v>
      </c>
      <c r="J14" s="542">
        <v>87.6517941651633</v>
      </c>
      <c r="K14" s="542">
        <v>46.12032532751849</v>
      </c>
      <c r="L14" s="542">
        <v>285.15191591798765</v>
      </c>
      <c r="M14" s="542">
        <v>75.79733947159329</v>
      </c>
      <c r="N14" s="542">
        <v>39.88278835231905</v>
      </c>
      <c r="O14" s="542">
        <v>0</v>
      </c>
      <c r="P14" s="542">
        <v>0</v>
      </c>
      <c r="Q14" s="542">
        <v>0</v>
      </c>
      <c r="R14" s="542">
        <v>285.15191591798765</v>
      </c>
      <c r="S14" s="542">
        <v>75.79733947159329</v>
      </c>
      <c r="T14" s="542">
        <v>39.88278835231905</v>
      </c>
      <c r="U14" s="546">
        <v>614.9006539883059</v>
      </c>
      <c r="V14" s="546">
        <v>163.44913363675659</v>
      </c>
      <c r="W14" s="546">
        <v>86.00311367983754</v>
      </c>
    </row>
    <row r="15" spans="1:24" s="541" customFormat="1" ht="30.75" customHeight="1">
      <c r="A15" s="549"/>
      <c r="B15" s="550" t="s">
        <v>779</v>
      </c>
      <c r="C15" s="551">
        <f>SUM(C10:C14)</f>
        <v>12542.66496289692</v>
      </c>
      <c r="D15" s="551">
        <f aca="true" t="shared" si="0" ref="D15:W15">SUM(D10:D14)</f>
        <v>3334.014541023063</v>
      </c>
      <c r="E15" s="551">
        <f t="shared" si="0"/>
        <v>1754.2805226430185</v>
      </c>
      <c r="F15" s="551">
        <f t="shared" si="0"/>
        <v>7294.099496598</v>
      </c>
      <c r="G15" s="551">
        <f t="shared" si="0"/>
        <v>1938.872947437</v>
      </c>
      <c r="H15" s="551">
        <f t="shared" si="0"/>
        <v>1020.1896259649999</v>
      </c>
      <c r="I15" s="551">
        <f>SUM(I10:I14)</f>
        <v>19836.76445949492</v>
      </c>
      <c r="J15" s="551">
        <f t="shared" si="0"/>
        <v>5272.887488460063</v>
      </c>
      <c r="K15" s="551">
        <f>SUM(K10:K14)</f>
        <v>2774.470148608018</v>
      </c>
      <c r="L15" s="551">
        <f t="shared" si="0"/>
        <v>10846.333986954569</v>
      </c>
      <c r="M15" s="551">
        <f t="shared" si="0"/>
        <v>2883.106208789863</v>
      </c>
      <c r="N15" s="551">
        <f t="shared" si="0"/>
        <v>1517.023097697469</v>
      </c>
      <c r="O15" s="551">
        <f t="shared" si="0"/>
        <v>6226.207080943201</v>
      </c>
      <c r="P15" s="551">
        <f t="shared" si="0"/>
        <v>1655.0123123508</v>
      </c>
      <c r="Q15" s="551">
        <f t="shared" si="0"/>
        <v>870.8287947059999</v>
      </c>
      <c r="R15" s="551">
        <f t="shared" si="0"/>
        <v>17072.541067897768</v>
      </c>
      <c r="S15" s="551">
        <f>SUM(S10:S14)</f>
        <v>4538.118521140664</v>
      </c>
      <c r="T15" s="551">
        <f t="shared" si="0"/>
        <v>2387.851892403469</v>
      </c>
      <c r="U15" s="551">
        <f>SUM(U10:U14)</f>
        <v>36909.30552739268</v>
      </c>
      <c r="V15" s="551">
        <f t="shared" si="0"/>
        <v>9811.006009600726</v>
      </c>
      <c r="W15" s="551">
        <f t="shared" si="0"/>
        <v>5162.322041011487</v>
      </c>
      <c r="X15" s="552"/>
    </row>
    <row r="16" spans="1:23" s="553" customFormat="1" ht="15.75" customHeight="1" hidden="1">
      <c r="A16" s="1924" t="s">
        <v>886</v>
      </c>
      <c r="B16" s="1925"/>
      <c r="C16" s="546"/>
      <c r="D16" s="546"/>
      <c r="E16" s="546"/>
      <c r="F16" s="546"/>
      <c r="G16" s="546"/>
      <c r="H16" s="546"/>
      <c r="I16" s="546"/>
      <c r="J16" s="546"/>
      <c r="K16" s="546"/>
      <c r="L16" s="546"/>
      <c r="M16" s="546"/>
      <c r="N16" s="546"/>
      <c r="O16" s="546"/>
      <c r="P16" s="546"/>
      <c r="Q16" s="546"/>
      <c r="R16" s="546"/>
      <c r="S16" s="546"/>
      <c r="T16" s="546"/>
      <c r="U16" s="551"/>
      <c r="V16" s="551"/>
      <c r="W16" s="551"/>
    </row>
    <row r="17" spans="1:24" s="553" customFormat="1" ht="26.25" customHeight="1" hidden="1">
      <c r="A17" s="554">
        <v>1</v>
      </c>
      <c r="B17" s="545" t="s">
        <v>107</v>
      </c>
      <c r="C17" s="546" t="e">
        <f>#REF!*71.14%</f>
        <v>#REF!</v>
      </c>
      <c r="D17" s="546" t="e">
        <f>#REF!*18.91%</f>
        <v>#REF!</v>
      </c>
      <c r="E17" s="546" t="e">
        <f>#REF!*9.95%</f>
        <v>#REF!</v>
      </c>
      <c r="F17" s="542" t="e">
        <f>#REF!*71.14%</f>
        <v>#REF!</v>
      </c>
      <c r="G17" s="542" t="e">
        <f>#REF!*18.91%</f>
        <v>#REF!</v>
      </c>
      <c r="H17" s="542" t="e">
        <f>#REF!*9.95%</f>
        <v>#REF!</v>
      </c>
      <c r="I17" s="542" t="e">
        <f aca="true" t="shared" si="1" ref="I17:K18">C17+F17</f>
        <v>#REF!</v>
      </c>
      <c r="J17" s="542" t="e">
        <f t="shared" si="1"/>
        <v>#REF!</v>
      </c>
      <c r="K17" s="542" t="e">
        <f t="shared" si="1"/>
        <v>#REF!</v>
      </c>
      <c r="L17" s="542" t="e">
        <f>(#REF!+#REF!)*71.14%</f>
        <v>#REF!</v>
      </c>
      <c r="M17" s="542" t="e">
        <f>(#REF!+#REF!)*18.91%</f>
        <v>#REF!</v>
      </c>
      <c r="N17" s="542" t="e">
        <f>(#REF!+#REF!)*9.95%</f>
        <v>#REF!</v>
      </c>
      <c r="O17" s="542" t="e">
        <f>(#REF!+#REF!)*71.14%</f>
        <v>#REF!</v>
      </c>
      <c r="P17" s="542" t="e">
        <f>(#REF!+#REF!)*18.91%</f>
        <v>#REF!</v>
      </c>
      <c r="Q17" s="542" t="e">
        <f>(#REF!+#REF!)*9.95%</f>
        <v>#REF!</v>
      </c>
      <c r="R17" s="542" t="e">
        <f aca="true" t="shared" si="2" ref="R17:T18">L17+O17</f>
        <v>#REF!</v>
      </c>
      <c r="S17" s="542" t="e">
        <f t="shared" si="2"/>
        <v>#REF!</v>
      </c>
      <c r="T17" s="542" t="e">
        <f t="shared" si="2"/>
        <v>#REF!</v>
      </c>
      <c r="U17" s="546" t="e">
        <f aca="true" t="shared" si="3" ref="U17:W18">I17+R17</f>
        <v>#REF!</v>
      </c>
      <c r="V17" s="546" t="e">
        <f t="shared" si="3"/>
        <v>#REF!</v>
      </c>
      <c r="W17" s="546" t="e">
        <f t="shared" si="3"/>
        <v>#REF!</v>
      </c>
      <c r="X17" s="555"/>
    </row>
    <row r="18" spans="1:23" s="553" customFormat="1" ht="26.25" customHeight="1" hidden="1">
      <c r="A18" s="554">
        <v>2</v>
      </c>
      <c r="B18" s="547" t="s">
        <v>410</v>
      </c>
      <c r="C18" s="546" t="e">
        <f>#REF!*71.14%</f>
        <v>#REF!</v>
      </c>
      <c r="D18" s="546" t="e">
        <f>#REF!*18.91%</f>
        <v>#REF!</v>
      </c>
      <c r="E18" s="546" t="e">
        <f>#REF!*9.95%</f>
        <v>#REF!</v>
      </c>
      <c r="F18" s="542" t="e">
        <f>#REF!*71.14%</f>
        <v>#REF!</v>
      </c>
      <c r="G18" s="542" t="e">
        <f>#REF!*18.91%</f>
        <v>#REF!</v>
      </c>
      <c r="H18" s="542" t="e">
        <f>#REF!*9.95%</f>
        <v>#REF!</v>
      </c>
      <c r="I18" s="542" t="e">
        <f t="shared" si="1"/>
        <v>#REF!</v>
      </c>
      <c r="J18" s="542" t="e">
        <f t="shared" si="1"/>
        <v>#REF!</v>
      </c>
      <c r="K18" s="542" t="e">
        <f t="shared" si="1"/>
        <v>#REF!</v>
      </c>
      <c r="L18" s="542" t="e">
        <f>(#REF!+#REF!)*71.14%</f>
        <v>#REF!</v>
      </c>
      <c r="M18" s="542" t="e">
        <f>(#REF!+#REF!)*18.91%</f>
        <v>#REF!</v>
      </c>
      <c r="N18" s="542" t="e">
        <f>(#REF!+#REF!)*9.95%</f>
        <v>#REF!</v>
      </c>
      <c r="O18" s="542" t="e">
        <f>(#REF!+#REF!)*71.14%</f>
        <v>#REF!</v>
      </c>
      <c r="P18" s="542" t="e">
        <f>(#REF!+#REF!)*18.91%</f>
        <v>#REF!</v>
      </c>
      <c r="Q18" s="542" t="e">
        <f>(#REF!+#REF!)*9.95%</f>
        <v>#REF!</v>
      </c>
      <c r="R18" s="542" t="e">
        <f t="shared" si="2"/>
        <v>#REF!</v>
      </c>
      <c r="S18" s="542" t="e">
        <f t="shared" si="2"/>
        <v>#REF!</v>
      </c>
      <c r="T18" s="542" t="e">
        <f t="shared" si="2"/>
        <v>#REF!</v>
      </c>
      <c r="U18" s="546" t="e">
        <f t="shared" si="3"/>
        <v>#REF!</v>
      </c>
      <c r="V18" s="546" t="e">
        <f t="shared" si="3"/>
        <v>#REF!</v>
      </c>
      <c r="W18" s="546" t="e">
        <f t="shared" si="3"/>
        <v>#REF!</v>
      </c>
    </row>
    <row r="19" spans="1:23" s="553" customFormat="1" ht="30.75" customHeight="1" hidden="1">
      <c r="A19" s="554">
        <v>3</v>
      </c>
      <c r="B19" s="547" t="s">
        <v>111</v>
      </c>
      <c r="C19" s="546" t="e">
        <f>#REF!*71.14%</f>
        <v>#REF!</v>
      </c>
      <c r="D19" s="546" t="e">
        <f>#REF!*18.91%</f>
        <v>#REF!</v>
      </c>
      <c r="E19" s="546" t="e">
        <f>#REF!*9.95%</f>
        <v>#REF!</v>
      </c>
      <c r="F19" s="542" t="e">
        <f>#REF!*71.14%</f>
        <v>#REF!</v>
      </c>
      <c r="G19" s="542" t="e">
        <f>#REF!*18.91%</f>
        <v>#REF!</v>
      </c>
      <c r="H19" s="542" t="e">
        <f>#REF!*9.95%</f>
        <v>#REF!</v>
      </c>
      <c r="I19" s="542" t="e">
        <f aca="true" t="shared" si="4" ref="I19:K21">C19+F19</f>
        <v>#REF!</v>
      </c>
      <c r="J19" s="542" t="e">
        <f t="shared" si="4"/>
        <v>#REF!</v>
      </c>
      <c r="K19" s="542" t="e">
        <f t="shared" si="4"/>
        <v>#REF!</v>
      </c>
      <c r="L19" s="542" t="e">
        <f>(#REF!+#REF!)*71.14%</f>
        <v>#REF!</v>
      </c>
      <c r="M19" s="542" t="e">
        <f>(#REF!+#REF!)*18.91%</f>
        <v>#REF!</v>
      </c>
      <c r="N19" s="542" t="e">
        <f>(#REF!+#REF!)*9.95%</f>
        <v>#REF!</v>
      </c>
      <c r="O19" s="542" t="e">
        <f>(#REF!+#REF!)*71.14%</f>
        <v>#REF!</v>
      </c>
      <c r="P19" s="542" t="e">
        <f>(#REF!+#REF!)*18.91%</f>
        <v>#REF!</v>
      </c>
      <c r="Q19" s="542" t="e">
        <f>(#REF!+#REF!)*9.95%</f>
        <v>#REF!</v>
      </c>
      <c r="R19" s="542" t="e">
        <f>L19+O19</f>
        <v>#REF!</v>
      </c>
      <c r="S19" s="542" t="e">
        <f aca="true" t="shared" si="5" ref="S19:T21">M19+P19</f>
        <v>#REF!</v>
      </c>
      <c r="T19" s="542" t="e">
        <f t="shared" si="5"/>
        <v>#REF!</v>
      </c>
      <c r="U19" s="546" t="e">
        <f aca="true" t="shared" si="6" ref="U19:V21">I19+R19</f>
        <v>#REF!</v>
      </c>
      <c r="V19" s="546" t="e">
        <f t="shared" si="6"/>
        <v>#REF!</v>
      </c>
      <c r="W19" s="546" t="e">
        <f>K19+T19</f>
        <v>#REF!</v>
      </c>
    </row>
    <row r="20" spans="1:23" s="553" customFormat="1" ht="30.75" customHeight="1" hidden="1">
      <c r="A20" s="554">
        <v>4</v>
      </c>
      <c r="B20" s="547" t="s">
        <v>109</v>
      </c>
      <c r="C20" s="546" t="e">
        <f>#REF!*71.14%</f>
        <v>#REF!</v>
      </c>
      <c r="D20" s="546" t="e">
        <f>#REF!*18.91%</f>
        <v>#REF!</v>
      </c>
      <c r="E20" s="546" t="e">
        <f>#REF!*9.95%</f>
        <v>#REF!</v>
      </c>
      <c r="F20" s="542">
        <v>0</v>
      </c>
      <c r="G20" s="542">
        <v>0</v>
      </c>
      <c r="H20" s="542">
        <v>0</v>
      </c>
      <c r="I20" s="542" t="e">
        <f t="shared" si="4"/>
        <v>#REF!</v>
      </c>
      <c r="J20" s="542" t="e">
        <f t="shared" si="4"/>
        <v>#REF!</v>
      </c>
      <c r="K20" s="542" t="e">
        <f t="shared" si="4"/>
        <v>#REF!</v>
      </c>
      <c r="L20" s="542" t="e">
        <f>(#REF!+#REF!)*71.14%</f>
        <v>#REF!</v>
      </c>
      <c r="M20" s="542" t="e">
        <f>(#REF!+#REF!)*18.91%</f>
        <v>#REF!</v>
      </c>
      <c r="N20" s="542" t="e">
        <f>(#REF!+#REF!)*9.95%</f>
        <v>#REF!</v>
      </c>
      <c r="O20" s="542">
        <v>0</v>
      </c>
      <c r="P20" s="542">
        <v>0</v>
      </c>
      <c r="Q20" s="542">
        <v>0</v>
      </c>
      <c r="R20" s="542" t="e">
        <f>L20+O20</f>
        <v>#REF!</v>
      </c>
      <c r="S20" s="542" t="e">
        <f t="shared" si="5"/>
        <v>#REF!</v>
      </c>
      <c r="T20" s="542" t="e">
        <f t="shared" si="5"/>
        <v>#REF!</v>
      </c>
      <c r="U20" s="546" t="e">
        <f t="shared" si="6"/>
        <v>#REF!</v>
      </c>
      <c r="V20" s="546" t="e">
        <f t="shared" si="6"/>
        <v>#REF!</v>
      </c>
      <c r="W20" s="546" t="e">
        <f>K20+T20</f>
        <v>#REF!</v>
      </c>
    </row>
    <row r="21" spans="1:23" s="553" customFormat="1" ht="25.5" customHeight="1" hidden="1">
      <c r="A21" s="554">
        <v>5</v>
      </c>
      <c r="B21" s="545" t="s">
        <v>110</v>
      </c>
      <c r="C21" s="546" t="e">
        <f>#REF!*71.14%</f>
        <v>#REF!</v>
      </c>
      <c r="D21" s="546" t="e">
        <f>#REF!*18.91%</f>
        <v>#REF!</v>
      </c>
      <c r="E21" s="546" t="e">
        <f>#REF!*9.95%</f>
        <v>#REF!</v>
      </c>
      <c r="F21" s="542">
        <v>0</v>
      </c>
      <c r="G21" s="542">
        <v>0</v>
      </c>
      <c r="H21" s="542">
        <v>0</v>
      </c>
      <c r="I21" s="542" t="e">
        <f t="shared" si="4"/>
        <v>#REF!</v>
      </c>
      <c r="J21" s="542" t="e">
        <f t="shared" si="4"/>
        <v>#REF!</v>
      </c>
      <c r="K21" s="542" t="e">
        <f t="shared" si="4"/>
        <v>#REF!</v>
      </c>
      <c r="L21" s="542" t="e">
        <f>(#REF!+#REF!)*71.14%</f>
        <v>#REF!</v>
      </c>
      <c r="M21" s="542" t="e">
        <f>(#REF!+#REF!)*18.91%</f>
        <v>#REF!</v>
      </c>
      <c r="N21" s="542" t="e">
        <f>(#REF!+#REF!)*9.95%</f>
        <v>#REF!</v>
      </c>
      <c r="O21" s="542">
        <v>0</v>
      </c>
      <c r="P21" s="542">
        <v>0</v>
      </c>
      <c r="Q21" s="542">
        <v>0</v>
      </c>
      <c r="R21" s="542" t="e">
        <f>L21+O21</f>
        <v>#REF!</v>
      </c>
      <c r="S21" s="542" t="e">
        <f t="shared" si="5"/>
        <v>#REF!</v>
      </c>
      <c r="T21" s="542" t="e">
        <f t="shared" si="5"/>
        <v>#REF!</v>
      </c>
      <c r="U21" s="546" t="e">
        <f t="shared" si="6"/>
        <v>#REF!</v>
      </c>
      <c r="V21" s="546" t="e">
        <f t="shared" si="6"/>
        <v>#REF!</v>
      </c>
      <c r="W21" s="546" t="e">
        <f>K21+T21</f>
        <v>#REF!</v>
      </c>
    </row>
    <row r="22" spans="1:23" s="541" customFormat="1" ht="33" customHeight="1" hidden="1">
      <c r="A22" s="549"/>
      <c r="B22" s="550" t="s">
        <v>779</v>
      </c>
      <c r="C22" s="551" t="e">
        <f>SUM(C17:C21)</f>
        <v>#REF!</v>
      </c>
      <c r="D22" s="551" t="e">
        <f aca="true" t="shared" si="7" ref="D22:W22">SUM(D17:D21)</f>
        <v>#REF!</v>
      </c>
      <c r="E22" s="551" t="e">
        <f t="shared" si="7"/>
        <v>#REF!</v>
      </c>
      <c r="F22" s="551" t="e">
        <f t="shared" si="7"/>
        <v>#REF!</v>
      </c>
      <c r="G22" s="551" t="e">
        <f t="shared" si="7"/>
        <v>#REF!</v>
      </c>
      <c r="H22" s="551" t="e">
        <f t="shared" si="7"/>
        <v>#REF!</v>
      </c>
      <c r="I22" s="551" t="e">
        <f t="shared" si="7"/>
        <v>#REF!</v>
      </c>
      <c r="J22" s="551" t="e">
        <f t="shared" si="7"/>
        <v>#REF!</v>
      </c>
      <c r="K22" s="551" t="e">
        <f t="shared" si="7"/>
        <v>#REF!</v>
      </c>
      <c r="L22" s="551" t="e">
        <f t="shared" si="7"/>
        <v>#REF!</v>
      </c>
      <c r="M22" s="551" t="e">
        <f t="shared" si="7"/>
        <v>#REF!</v>
      </c>
      <c r="N22" s="551" t="e">
        <f t="shared" si="7"/>
        <v>#REF!</v>
      </c>
      <c r="O22" s="551" t="e">
        <f t="shared" si="7"/>
        <v>#REF!</v>
      </c>
      <c r="P22" s="551" t="e">
        <f t="shared" si="7"/>
        <v>#REF!</v>
      </c>
      <c r="Q22" s="551" t="e">
        <f t="shared" si="7"/>
        <v>#REF!</v>
      </c>
      <c r="R22" s="551" t="e">
        <f t="shared" si="7"/>
        <v>#REF!</v>
      </c>
      <c r="S22" s="551" t="e">
        <f t="shared" si="7"/>
        <v>#REF!</v>
      </c>
      <c r="T22" s="551" t="e">
        <f t="shared" si="7"/>
        <v>#REF!</v>
      </c>
      <c r="U22" s="551" t="e">
        <f>SUM(U17:U21)</f>
        <v>#REF!</v>
      </c>
      <c r="V22" s="551" t="e">
        <f t="shared" si="7"/>
        <v>#REF!</v>
      </c>
      <c r="W22" s="551" t="e">
        <f t="shared" si="7"/>
        <v>#REF!</v>
      </c>
    </row>
    <row r="23" spans="1:23" s="553" customFormat="1" ht="24" customHeight="1">
      <c r="A23" s="1910" t="s">
        <v>889</v>
      </c>
      <c r="B23" s="1911"/>
      <c r="C23" s="546"/>
      <c r="D23" s="546"/>
      <c r="E23" s="546"/>
      <c r="F23" s="546"/>
      <c r="G23" s="546"/>
      <c r="H23" s="546"/>
      <c r="I23" s="546"/>
      <c r="J23" s="546"/>
      <c r="K23" s="546"/>
      <c r="L23" s="546"/>
      <c r="M23" s="546"/>
      <c r="N23" s="546"/>
      <c r="O23" s="546"/>
      <c r="P23" s="546"/>
      <c r="Q23" s="546"/>
      <c r="R23" s="546"/>
      <c r="S23" s="546"/>
      <c r="T23" s="546"/>
      <c r="U23" s="551"/>
      <c r="V23" s="551"/>
      <c r="W23" s="551"/>
    </row>
    <row r="24" spans="1:23" s="538" customFormat="1" ht="30.75" customHeight="1">
      <c r="A24" s="544">
        <v>6</v>
      </c>
      <c r="B24" s="556" t="s">
        <v>112</v>
      </c>
      <c r="C24" s="546">
        <v>0</v>
      </c>
      <c r="D24" s="546">
        <v>0</v>
      </c>
      <c r="E24" s="546">
        <v>0</v>
      </c>
      <c r="F24" s="542">
        <v>0</v>
      </c>
      <c r="G24" s="542">
        <v>0</v>
      </c>
      <c r="H24" s="542">
        <v>0</v>
      </c>
      <c r="I24" s="542">
        <v>0</v>
      </c>
      <c r="J24" s="542">
        <v>0</v>
      </c>
      <c r="K24" s="542">
        <v>0</v>
      </c>
      <c r="L24" s="542">
        <v>0</v>
      </c>
      <c r="M24" s="542">
        <v>0</v>
      </c>
      <c r="N24" s="542">
        <v>0</v>
      </c>
      <c r="O24" s="542">
        <v>0</v>
      </c>
      <c r="P24" s="542">
        <v>0</v>
      </c>
      <c r="Q24" s="542">
        <v>0</v>
      </c>
      <c r="R24" s="542">
        <v>0</v>
      </c>
      <c r="S24" s="542">
        <v>0</v>
      </c>
      <c r="T24" s="542">
        <v>0</v>
      </c>
      <c r="U24" s="546">
        <v>0</v>
      </c>
      <c r="V24" s="546">
        <v>0</v>
      </c>
      <c r="W24" s="546">
        <v>0</v>
      </c>
    </row>
    <row r="25" spans="1:23" s="538" customFormat="1" ht="30.75" customHeight="1">
      <c r="A25" s="544">
        <v>7</v>
      </c>
      <c r="B25" s="557" t="s">
        <v>609</v>
      </c>
      <c r="C25" s="546">
        <v>303.05640000000005</v>
      </c>
      <c r="D25" s="546">
        <v>80.5566</v>
      </c>
      <c r="E25" s="546">
        <v>42.387</v>
      </c>
      <c r="F25" s="542">
        <v>202.0376</v>
      </c>
      <c r="G25" s="542">
        <v>53.7044</v>
      </c>
      <c r="H25" s="542">
        <v>28.258</v>
      </c>
      <c r="I25" s="542">
        <v>505.09400000000005</v>
      </c>
      <c r="J25" s="542">
        <v>134.261</v>
      </c>
      <c r="K25" s="542">
        <v>70.645</v>
      </c>
      <c r="L25" s="542">
        <v>0</v>
      </c>
      <c r="M25" s="542">
        <v>0</v>
      </c>
      <c r="N25" s="542">
        <v>0</v>
      </c>
      <c r="O25" s="542">
        <v>0</v>
      </c>
      <c r="P25" s="542">
        <v>0</v>
      </c>
      <c r="Q25" s="542">
        <v>0</v>
      </c>
      <c r="R25" s="542">
        <v>0</v>
      </c>
      <c r="S25" s="542">
        <v>0</v>
      </c>
      <c r="T25" s="542">
        <v>0</v>
      </c>
      <c r="U25" s="546">
        <v>505.09400000000005</v>
      </c>
      <c r="V25" s="546">
        <v>134.261</v>
      </c>
      <c r="W25" s="546">
        <v>70.645</v>
      </c>
    </row>
    <row r="26" spans="1:23" s="541" customFormat="1" ht="30.75" customHeight="1">
      <c r="A26" s="558"/>
      <c r="B26" s="550" t="s">
        <v>779</v>
      </c>
      <c r="C26" s="551">
        <f>C24+C25</f>
        <v>303.05640000000005</v>
      </c>
      <c r="D26" s="551">
        <f aca="true" t="shared" si="8" ref="D26:W26">D24+D25</f>
        <v>80.5566</v>
      </c>
      <c r="E26" s="551">
        <f t="shared" si="8"/>
        <v>42.387</v>
      </c>
      <c r="F26" s="551">
        <f t="shared" si="8"/>
        <v>202.0376</v>
      </c>
      <c r="G26" s="551">
        <f t="shared" si="8"/>
        <v>53.7044</v>
      </c>
      <c r="H26" s="551">
        <f t="shared" si="8"/>
        <v>28.258</v>
      </c>
      <c r="I26" s="551">
        <f t="shared" si="8"/>
        <v>505.09400000000005</v>
      </c>
      <c r="J26" s="551">
        <f t="shared" si="8"/>
        <v>134.261</v>
      </c>
      <c r="K26" s="551">
        <f>K24+K25</f>
        <v>70.645</v>
      </c>
      <c r="L26" s="551">
        <f t="shared" si="8"/>
        <v>0</v>
      </c>
      <c r="M26" s="551">
        <f t="shared" si="8"/>
        <v>0</v>
      </c>
      <c r="N26" s="551">
        <f t="shared" si="8"/>
        <v>0</v>
      </c>
      <c r="O26" s="551">
        <f t="shared" si="8"/>
        <v>0</v>
      </c>
      <c r="P26" s="551">
        <f t="shared" si="8"/>
        <v>0</v>
      </c>
      <c r="Q26" s="551">
        <f t="shared" si="8"/>
        <v>0</v>
      </c>
      <c r="R26" s="551">
        <f t="shared" si="8"/>
        <v>0</v>
      </c>
      <c r="S26" s="551">
        <f t="shared" si="8"/>
        <v>0</v>
      </c>
      <c r="T26" s="551">
        <f t="shared" si="8"/>
        <v>0</v>
      </c>
      <c r="U26" s="551">
        <f t="shared" si="8"/>
        <v>505.09400000000005</v>
      </c>
      <c r="V26" s="551">
        <f t="shared" si="8"/>
        <v>134.261</v>
      </c>
      <c r="W26" s="551">
        <f t="shared" si="8"/>
        <v>70.645</v>
      </c>
    </row>
    <row r="27" spans="1:23" s="1162" customFormat="1" ht="34.5" customHeight="1">
      <c r="A27" s="1905" t="s">
        <v>26</v>
      </c>
      <c r="B27" s="1906"/>
      <c r="C27" s="1161">
        <f>C15+C26</f>
        <v>12845.72136289692</v>
      </c>
      <c r="D27" s="1161">
        <f aca="true" t="shared" si="9" ref="D27:W27">D15+D26</f>
        <v>3414.571141023063</v>
      </c>
      <c r="E27" s="1161">
        <f t="shared" si="9"/>
        <v>1796.6675226430184</v>
      </c>
      <c r="F27" s="1161">
        <f t="shared" si="9"/>
        <v>7496.1370965979995</v>
      </c>
      <c r="G27" s="1161">
        <f t="shared" si="9"/>
        <v>1992.577347437</v>
      </c>
      <c r="H27" s="1161">
        <f t="shared" si="9"/>
        <v>1048.4476259649998</v>
      </c>
      <c r="I27" s="1161">
        <f t="shared" si="9"/>
        <v>20341.85845949492</v>
      </c>
      <c r="J27" s="1161">
        <f t="shared" si="9"/>
        <v>5407.148488460063</v>
      </c>
      <c r="K27" s="1161">
        <f t="shared" si="9"/>
        <v>2845.115148608018</v>
      </c>
      <c r="L27" s="1161">
        <f t="shared" si="9"/>
        <v>10846.333986954569</v>
      </c>
      <c r="M27" s="1161">
        <f t="shared" si="9"/>
        <v>2883.106208789863</v>
      </c>
      <c r="N27" s="1161">
        <f t="shared" si="9"/>
        <v>1517.023097697469</v>
      </c>
      <c r="O27" s="1161">
        <f t="shared" si="9"/>
        <v>6226.207080943201</v>
      </c>
      <c r="P27" s="1161">
        <f t="shared" si="9"/>
        <v>1655.0123123508</v>
      </c>
      <c r="Q27" s="1161">
        <f t="shared" si="9"/>
        <v>870.8287947059999</v>
      </c>
      <c r="R27" s="1161">
        <f t="shared" si="9"/>
        <v>17072.541067897768</v>
      </c>
      <c r="S27" s="1161">
        <f t="shared" si="9"/>
        <v>4538.118521140664</v>
      </c>
      <c r="T27" s="1161">
        <f t="shared" si="9"/>
        <v>2387.851892403469</v>
      </c>
      <c r="U27" s="1161">
        <f t="shared" si="9"/>
        <v>37414.39952739268</v>
      </c>
      <c r="V27" s="1161">
        <f t="shared" si="9"/>
        <v>9945.267009600726</v>
      </c>
      <c r="W27" s="1161">
        <f t="shared" si="9"/>
        <v>5232.967041011488</v>
      </c>
    </row>
    <row r="29" spans="1:23" s="538" customFormat="1" ht="54" customHeight="1">
      <c r="A29" s="834" t="s">
        <v>884</v>
      </c>
      <c r="B29" s="18"/>
      <c r="C29" s="559"/>
      <c r="D29" s="560"/>
      <c r="N29" s="548"/>
      <c r="O29" s="548"/>
      <c r="R29" s="1909" t="s">
        <v>741</v>
      </c>
      <c r="S29" s="1909"/>
      <c r="T29" s="1909"/>
      <c r="U29" s="1909"/>
      <c r="V29" s="1909"/>
      <c r="W29" s="1909"/>
    </row>
  </sheetData>
  <sheetProtection/>
  <mergeCells count="21">
    <mergeCell ref="C5:K5"/>
    <mergeCell ref="F1:P1"/>
    <mergeCell ref="Q1:W1"/>
    <mergeCell ref="B2:U2"/>
    <mergeCell ref="B3:U3"/>
    <mergeCell ref="V4:W4"/>
    <mergeCell ref="A16:B16"/>
    <mergeCell ref="C6:E6"/>
    <mergeCell ref="F6:H6"/>
    <mergeCell ref="I6:K6"/>
    <mergeCell ref="U5:W6"/>
    <mergeCell ref="A27:B27"/>
    <mergeCell ref="A9:B9"/>
    <mergeCell ref="R29:W29"/>
    <mergeCell ref="A23:B23"/>
    <mergeCell ref="L6:N6"/>
    <mergeCell ref="O6:Q6"/>
    <mergeCell ref="R6:T6"/>
    <mergeCell ref="A5:A6"/>
    <mergeCell ref="B5:B6"/>
    <mergeCell ref="L5:T5"/>
  </mergeCells>
  <printOptions horizontalCentered="1"/>
  <pageMargins left="0.5" right="0.1" top="0.5" bottom="0.1" header="0.2" footer="0.2"/>
  <pageSetup horizontalDpi="1200" verticalDpi="1200" orientation="landscape" paperSize="9" scale="70" r:id="rId1"/>
  <headerFooter>
    <oddFooter>&amp;C71</oddFooter>
  </headerFooter>
</worksheet>
</file>

<file path=xl/worksheets/sheet72.xml><?xml version="1.0" encoding="utf-8"?>
<worksheet xmlns="http://schemas.openxmlformats.org/spreadsheetml/2006/main" xmlns:r="http://schemas.openxmlformats.org/officeDocument/2006/relationships">
  <sheetPr>
    <tabColor rgb="FF00B050"/>
  </sheetPr>
  <dimension ref="A1:N26"/>
  <sheetViews>
    <sheetView zoomScale="85" zoomScaleNormal="85" zoomScaleSheetLayoutView="78" zoomScalePageLayoutView="0" workbookViewId="0" topLeftCell="A16">
      <selection activeCell="A4" sqref="A4:L4"/>
    </sheetView>
  </sheetViews>
  <sheetFormatPr defaultColWidth="9.140625" defaultRowHeight="12.75"/>
  <cols>
    <col min="1" max="1" width="7.421875" style="25" customWidth="1"/>
    <col min="2" max="2" width="17.140625" style="25" customWidth="1"/>
    <col min="3" max="3" width="11.00390625" style="25" customWidth="1"/>
    <col min="4" max="4" width="10.00390625" style="25" customWidth="1"/>
    <col min="5" max="5" width="11.8515625" style="25" customWidth="1"/>
    <col min="6" max="6" width="12.140625" style="25" customWidth="1"/>
    <col min="7" max="7" width="13.28125" style="25" customWidth="1"/>
    <col min="8" max="8" width="11.140625" style="25" customWidth="1"/>
    <col min="9" max="9" width="12.7109375" style="25" customWidth="1"/>
    <col min="10" max="10" width="14.00390625" style="25" customWidth="1"/>
    <col min="11" max="11" width="10.8515625" style="25" customWidth="1"/>
    <col min="12" max="12" width="10.7109375" style="25" customWidth="1"/>
    <col min="13" max="16384" width="9.140625" style="25" customWidth="1"/>
  </cols>
  <sheetData>
    <row r="1" spans="5:10" s="3" customFormat="1" ht="12.75">
      <c r="E1" s="1936"/>
      <c r="F1" s="1936"/>
      <c r="G1" s="1936"/>
      <c r="H1" s="1936"/>
      <c r="I1" s="1936"/>
      <c r="J1" s="408" t="s">
        <v>581</v>
      </c>
    </row>
    <row r="2" spans="1:12" s="3" customFormat="1" ht="18">
      <c r="A2" s="1938" t="s">
        <v>0</v>
      </c>
      <c r="B2" s="1938"/>
      <c r="C2" s="1938"/>
      <c r="D2" s="1938"/>
      <c r="E2" s="1938"/>
      <c r="F2" s="1938"/>
      <c r="G2" s="1938"/>
      <c r="H2" s="1938"/>
      <c r="I2" s="1938"/>
      <c r="J2" s="1938"/>
      <c r="K2" s="1938"/>
      <c r="L2" s="1938"/>
    </row>
    <row r="3" spans="1:12" s="3" customFormat="1" ht="20.25">
      <c r="A3" s="1690" t="s">
        <v>636</v>
      </c>
      <c r="B3" s="1690"/>
      <c r="C3" s="1690"/>
      <c r="D3" s="1690"/>
      <c r="E3" s="1690"/>
      <c r="F3" s="1690"/>
      <c r="G3" s="1690"/>
      <c r="H3" s="1690"/>
      <c r="I3" s="1690"/>
      <c r="J3" s="1690"/>
      <c r="K3" s="1690"/>
      <c r="L3" s="1690"/>
    </row>
    <row r="4" spans="1:12" ht="19.5" customHeight="1">
      <c r="A4" s="1499" t="s">
        <v>890</v>
      </c>
      <c r="B4" s="1499"/>
      <c r="C4" s="1499"/>
      <c r="D4" s="1499"/>
      <c r="E4" s="1499"/>
      <c r="F4" s="1499"/>
      <c r="G4" s="1499"/>
      <c r="H4" s="1499"/>
      <c r="I4" s="1499"/>
      <c r="J4" s="1499"/>
      <c r="K4" s="1499"/>
      <c r="L4" s="1499"/>
    </row>
    <row r="5" spans="1:10" ht="13.5" customHeight="1">
      <c r="A5" s="409"/>
      <c r="B5" s="409"/>
      <c r="C5" s="409"/>
      <c r="D5" s="409"/>
      <c r="E5" s="409"/>
      <c r="F5" s="409"/>
      <c r="G5" s="409"/>
      <c r="H5" s="409"/>
      <c r="I5" s="409"/>
      <c r="J5" s="409"/>
    </row>
    <row r="6" ht="0.75" customHeight="1"/>
    <row r="7" spans="1:12" ht="12.75">
      <c r="A7" s="1939" t="s">
        <v>923</v>
      </c>
      <c r="B7" s="1939"/>
      <c r="C7" s="1939"/>
      <c r="I7" s="267"/>
      <c r="J7" s="1937" t="s">
        <v>891</v>
      </c>
      <c r="K7" s="1937"/>
      <c r="L7" s="1937"/>
    </row>
    <row r="8" spans="1:12" ht="12.75">
      <c r="A8" s="1426" t="s">
        <v>2</v>
      </c>
      <c r="B8" s="1426" t="s">
        <v>27</v>
      </c>
      <c r="C8" s="1845" t="s">
        <v>887</v>
      </c>
      <c r="D8" s="1845"/>
      <c r="E8" s="1845" t="s">
        <v>108</v>
      </c>
      <c r="F8" s="1845"/>
      <c r="G8" s="1845" t="s">
        <v>582</v>
      </c>
      <c r="H8" s="1845"/>
      <c r="I8" s="1845" t="s">
        <v>109</v>
      </c>
      <c r="J8" s="1845"/>
      <c r="K8" s="1845" t="s">
        <v>110</v>
      </c>
      <c r="L8" s="1845"/>
    </row>
    <row r="9" spans="1:12" ht="53.25" customHeight="1">
      <c r="A9" s="1426"/>
      <c r="B9" s="1426"/>
      <c r="C9" s="959" t="s">
        <v>583</v>
      </c>
      <c r="D9" s="959" t="s">
        <v>888</v>
      </c>
      <c r="E9" s="959" t="s">
        <v>585</v>
      </c>
      <c r="F9" s="959" t="s">
        <v>586</v>
      </c>
      <c r="G9" s="959" t="s">
        <v>585</v>
      </c>
      <c r="H9" s="959" t="s">
        <v>586</v>
      </c>
      <c r="I9" s="959" t="s">
        <v>583</v>
      </c>
      <c r="J9" s="959" t="s">
        <v>584</v>
      </c>
      <c r="K9" s="959" t="s">
        <v>583</v>
      </c>
      <c r="L9" s="959" t="s">
        <v>584</v>
      </c>
    </row>
    <row r="10" spans="1:12" ht="12.75">
      <c r="A10" s="24">
        <v>1</v>
      </c>
      <c r="B10" s="24">
        <v>2</v>
      </c>
      <c r="C10" s="24">
        <v>3</v>
      </c>
      <c r="D10" s="24">
        <v>4</v>
      </c>
      <c r="E10" s="24">
        <v>5</v>
      </c>
      <c r="F10" s="24">
        <v>6</v>
      </c>
      <c r="G10" s="24">
        <v>7</v>
      </c>
      <c r="H10" s="24">
        <v>8</v>
      </c>
      <c r="I10" s="24">
        <v>9</v>
      </c>
      <c r="J10" s="24">
        <v>10</v>
      </c>
      <c r="K10" s="24">
        <v>11</v>
      </c>
      <c r="L10" s="24">
        <v>12</v>
      </c>
    </row>
    <row r="11" spans="1:12" s="561" customFormat="1" ht="23.25" customHeight="1">
      <c r="A11" s="293">
        <v>1</v>
      </c>
      <c r="B11" s="226" t="s">
        <v>766</v>
      </c>
      <c r="C11" s="882">
        <v>0</v>
      </c>
      <c r="D11" s="882">
        <v>0</v>
      </c>
      <c r="E11" s="883">
        <v>0</v>
      </c>
      <c r="F11" s="883">
        <v>0</v>
      </c>
      <c r="G11" s="883">
        <v>0</v>
      </c>
      <c r="H11" s="883">
        <v>0</v>
      </c>
      <c r="I11" s="883">
        <v>0</v>
      </c>
      <c r="J11" s="883">
        <v>0</v>
      </c>
      <c r="K11" s="883">
        <v>0</v>
      </c>
      <c r="L11" s="883">
        <v>0</v>
      </c>
    </row>
    <row r="12" spans="1:14" s="561" customFormat="1" ht="23.25" customHeight="1">
      <c r="A12" s="293">
        <v>2</v>
      </c>
      <c r="B12" s="226" t="s">
        <v>767</v>
      </c>
      <c r="C12" s="882">
        <v>49.93</v>
      </c>
      <c r="D12" s="925">
        <v>49.93</v>
      </c>
      <c r="E12" s="883">
        <v>21.63</v>
      </c>
      <c r="F12" s="884">
        <v>21.63</v>
      </c>
      <c r="G12" s="883">
        <v>15.74</v>
      </c>
      <c r="H12" s="884">
        <v>15.74</v>
      </c>
      <c r="I12" s="883">
        <v>0.37</v>
      </c>
      <c r="J12" s="884">
        <v>0.37</v>
      </c>
      <c r="K12" s="883">
        <v>0</v>
      </c>
      <c r="L12" s="883">
        <v>0</v>
      </c>
      <c r="N12" s="926"/>
    </row>
    <row r="13" spans="1:14" s="561" customFormat="1" ht="23.25" customHeight="1">
      <c r="A13" s="293">
        <v>3</v>
      </c>
      <c r="B13" s="226" t="s">
        <v>768</v>
      </c>
      <c r="C13" s="882">
        <v>357.601</v>
      </c>
      <c r="D13" s="925">
        <v>357.601</v>
      </c>
      <c r="E13" s="883">
        <v>27.33</v>
      </c>
      <c r="F13" s="884">
        <v>27.33</v>
      </c>
      <c r="G13" s="883">
        <v>25.87</v>
      </c>
      <c r="H13" s="884">
        <v>25.87</v>
      </c>
      <c r="I13" s="883">
        <v>2.68</v>
      </c>
      <c r="J13" s="884">
        <v>2.68</v>
      </c>
      <c r="K13" s="883">
        <v>0</v>
      </c>
      <c r="L13" s="883">
        <v>0</v>
      </c>
      <c r="N13" s="926"/>
    </row>
    <row r="14" spans="1:14" s="561" customFormat="1" ht="23.25" customHeight="1">
      <c r="A14" s="293">
        <v>4</v>
      </c>
      <c r="B14" s="226" t="s">
        <v>769</v>
      </c>
      <c r="C14" s="882">
        <v>0</v>
      </c>
      <c r="D14" s="882">
        <v>0</v>
      </c>
      <c r="E14" s="883">
        <v>0</v>
      </c>
      <c r="F14" s="883">
        <v>0</v>
      </c>
      <c r="G14" s="883">
        <v>0</v>
      </c>
      <c r="H14" s="883">
        <v>0</v>
      </c>
      <c r="I14" s="883">
        <v>0</v>
      </c>
      <c r="J14" s="884">
        <v>0</v>
      </c>
      <c r="K14" s="883">
        <v>0</v>
      </c>
      <c r="L14" s="883">
        <v>0</v>
      </c>
      <c r="N14" s="926"/>
    </row>
    <row r="15" spans="1:14" s="561" customFormat="1" ht="23.25" customHeight="1">
      <c r="A15" s="293">
        <v>5</v>
      </c>
      <c r="B15" s="226" t="s">
        <v>770</v>
      </c>
      <c r="C15" s="882">
        <v>0</v>
      </c>
      <c r="D15" s="882">
        <v>0</v>
      </c>
      <c r="E15" s="883">
        <v>0</v>
      </c>
      <c r="F15" s="883">
        <v>0</v>
      </c>
      <c r="G15" s="883">
        <v>0</v>
      </c>
      <c r="H15" s="883">
        <v>0</v>
      </c>
      <c r="I15" s="883">
        <v>0</v>
      </c>
      <c r="J15" s="884">
        <v>0</v>
      </c>
      <c r="K15" s="883">
        <v>0</v>
      </c>
      <c r="L15" s="883">
        <v>0</v>
      </c>
      <c r="N15" s="926"/>
    </row>
    <row r="16" spans="1:14" s="561" customFormat="1" ht="23.25" customHeight="1">
      <c r="A16" s="293">
        <v>6</v>
      </c>
      <c r="B16" s="226" t="s">
        <v>771</v>
      </c>
      <c r="C16" s="882">
        <v>0</v>
      </c>
      <c r="D16" s="882">
        <v>0</v>
      </c>
      <c r="E16" s="883">
        <v>0</v>
      </c>
      <c r="F16" s="883">
        <v>0</v>
      </c>
      <c r="G16" s="883">
        <v>0</v>
      </c>
      <c r="H16" s="883">
        <v>0</v>
      </c>
      <c r="I16" s="883">
        <v>0</v>
      </c>
      <c r="J16" s="884">
        <v>0</v>
      </c>
      <c r="K16" s="883">
        <v>0</v>
      </c>
      <c r="L16" s="883">
        <v>0</v>
      </c>
      <c r="N16" s="926"/>
    </row>
    <row r="17" spans="1:14" s="561" customFormat="1" ht="23.25" customHeight="1">
      <c r="A17" s="293">
        <v>7</v>
      </c>
      <c r="B17" s="226" t="s">
        <v>772</v>
      </c>
      <c r="C17" s="882">
        <v>0</v>
      </c>
      <c r="D17" s="882">
        <v>0</v>
      </c>
      <c r="E17" s="883">
        <v>0</v>
      </c>
      <c r="F17" s="883">
        <v>0</v>
      </c>
      <c r="G17" s="883">
        <v>0</v>
      </c>
      <c r="H17" s="883">
        <v>0</v>
      </c>
      <c r="I17" s="883">
        <v>0</v>
      </c>
      <c r="J17" s="884">
        <v>0</v>
      </c>
      <c r="K17" s="883">
        <v>0</v>
      </c>
      <c r="L17" s="883">
        <v>0</v>
      </c>
      <c r="N17" s="926"/>
    </row>
    <row r="18" spans="1:14" s="561" customFormat="1" ht="23.25" customHeight="1">
      <c r="A18" s="293">
        <v>8</v>
      </c>
      <c r="B18" s="226" t="s">
        <v>773</v>
      </c>
      <c r="C18" s="882">
        <v>97.348</v>
      </c>
      <c r="D18" s="882">
        <v>97.348</v>
      </c>
      <c r="E18" s="883">
        <v>43.61</v>
      </c>
      <c r="F18" s="883">
        <v>43.61</v>
      </c>
      <c r="G18" s="883">
        <v>28.48</v>
      </c>
      <c r="H18" s="883">
        <v>28.48</v>
      </c>
      <c r="I18" s="883">
        <v>0.73</v>
      </c>
      <c r="J18" s="884">
        <v>0.73</v>
      </c>
      <c r="K18" s="883">
        <v>0</v>
      </c>
      <c r="L18" s="883">
        <v>0</v>
      </c>
      <c r="N18" s="926"/>
    </row>
    <row r="19" spans="1:14" s="561" customFormat="1" ht="23.25" customHeight="1">
      <c r="A19" s="293">
        <v>9</v>
      </c>
      <c r="B19" s="226" t="s">
        <v>774</v>
      </c>
      <c r="C19" s="882">
        <v>357.822</v>
      </c>
      <c r="D19" s="882">
        <v>357.822</v>
      </c>
      <c r="E19" s="883">
        <v>16.03</v>
      </c>
      <c r="F19" s="883">
        <v>16.03</v>
      </c>
      <c r="G19" s="883">
        <v>12.15</v>
      </c>
      <c r="H19" s="883">
        <v>12.15</v>
      </c>
      <c r="I19" s="883">
        <v>2.68</v>
      </c>
      <c r="J19" s="884">
        <v>2.68</v>
      </c>
      <c r="K19" s="883">
        <v>0</v>
      </c>
      <c r="L19" s="883">
        <v>0</v>
      </c>
      <c r="N19" s="926"/>
    </row>
    <row r="20" spans="1:14" s="561" customFormat="1" ht="23.25" customHeight="1">
      <c r="A20" s="293">
        <v>10</v>
      </c>
      <c r="B20" s="226" t="s">
        <v>775</v>
      </c>
      <c r="C20" s="882">
        <v>123.283</v>
      </c>
      <c r="D20" s="882">
        <v>123.283</v>
      </c>
      <c r="E20" s="883">
        <v>53.63</v>
      </c>
      <c r="F20" s="883">
        <v>53.63</v>
      </c>
      <c r="G20" s="883">
        <v>33.26</v>
      </c>
      <c r="H20" s="883">
        <v>33.26</v>
      </c>
      <c r="I20" s="883">
        <v>0.92</v>
      </c>
      <c r="J20" s="884">
        <v>0.92</v>
      </c>
      <c r="K20" s="883">
        <v>0</v>
      </c>
      <c r="L20" s="883">
        <v>0</v>
      </c>
      <c r="N20" s="926"/>
    </row>
    <row r="21" spans="1:14" s="561" customFormat="1" ht="23.25" customHeight="1">
      <c r="A21" s="293">
        <v>11</v>
      </c>
      <c r="B21" s="226" t="s">
        <v>776</v>
      </c>
      <c r="C21" s="882">
        <v>366.601</v>
      </c>
      <c r="D21" s="882">
        <v>366.601</v>
      </c>
      <c r="E21" s="883">
        <v>164.24</v>
      </c>
      <c r="F21" s="883">
        <v>164.24</v>
      </c>
      <c r="G21" s="883">
        <v>19.8</v>
      </c>
      <c r="H21" s="883">
        <v>19.8</v>
      </c>
      <c r="I21" s="883">
        <v>2.75</v>
      </c>
      <c r="J21" s="884">
        <v>2.75</v>
      </c>
      <c r="K21" s="883">
        <v>0</v>
      </c>
      <c r="L21" s="883">
        <v>0</v>
      </c>
      <c r="N21" s="926"/>
    </row>
    <row r="22" spans="1:14" s="561" customFormat="1" ht="23.25" customHeight="1">
      <c r="A22" s="293">
        <v>12</v>
      </c>
      <c r="B22" s="226" t="s">
        <v>777</v>
      </c>
      <c r="C22" s="882">
        <v>373.876</v>
      </c>
      <c r="D22" s="885">
        <v>373.88</v>
      </c>
      <c r="E22" s="883">
        <v>162.64</v>
      </c>
      <c r="F22" s="885">
        <v>162.64</v>
      </c>
      <c r="G22" s="883">
        <v>46.1</v>
      </c>
      <c r="H22" s="885">
        <v>46.1</v>
      </c>
      <c r="I22" s="883">
        <v>2.8</v>
      </c>
      <c r="J22" s="884">
        <v>2.8</v>
      </c>
      <c r="K22" s="883">
        <v>0</v>
      </c>
      <c r="L22" s="883">
        <v>0</v>
      </c>
      <c r="N22" s="926"/>
    </row>
    <row r="23" spans="1:14" s="561" customFormat="1" ht="23.25" customHeight="1">
      <c r="A23" s="293">
        <v>13</v>
      </c>
      <c r="B23" s="226" t="s">
        <v>778</v>
      </c>
      <c r="C23" s="882">
        <v>540.225</v>
      </c>
      <c r="D23" s="882">
        <v>540.225</v>
      </c>
      <c r="E23" s="883">
        <v>77.1</v>
      </c>
      <c r="F23" s="883">
        <v>77.1</v>
      </c>
      <c r="G23" s="883">
        <v>31.53</v>
      </c>
      <c r="H23" s="883">
        <v>31.53</v>
      </c>
      <c r="I23" s="883">
        <v>4.05</v>
      </c>
      <c r="J23" s="884">
        <v>4.05</v>
      </c>
      <c r="K23" s="883">
        <v>0</v>
      </c>
      <c r="L23" s="883">
        <v>0</v>
      </c>
      <c r="N23" s="926"/>
    </row>
    <row r="24" spans="1:12" s="1165" customFormat="1" ht="23.25" customHeight="1">
      <c r="A24" s="1545" t="s">
        <v>779</v>
      </c>
      <c r="B24" s="1545"/>
      <c r="C24" s="1163">
        <f aca="true" t="shared" si="0" ref="C24:L24">SUM(C11:C23)</f>
        <v>2266.686</v>
      </c>
      <c r="D24" s="1163">
        <f t="shared" si="0"/>
        <v>2266.69</v>
      </c>
      <c r="E24" s="1164">
        <f t="shared" si="0"/>
        <v>566.21</v>
      </c>
      <c r="F24" s="1164">
        <f t="shared" si="0"/>
        <v>566.21</v>
      </c>
      <c r="G24" s="1164">
        <f t="shared" si="0"/>
        <v>212.93</v>
      </c>
      <c r="H24" s="1164">
        <f t="shared" si="0"/>
        <v>212.93</v>
      </c>
      <c r="I24" s="1164">
        <f t="shared" si="0"/>
        <v>16.98</v>
      </c>
      <c r="J24" s="1164">
        <f t="shared" si="0"/>
        <v>16.98</v>
      </c>
      <c r="K24" s="1164">
        <f t="shared" si="0"/>
        <v>0</v>
      </c>
      <c r="L24" s="1164">
        <f t="shared" si="0"/>
        <v>0</v>
      </c>
    </row>
    <row r="25" spans="1:12" s="561" customFormat="1" ht="20.25" customHeight="1">
      <c r="A25" s="563"/>
      <c r="B25" s="563"/>
      <c r="C25" s="564"/>
      <c r="D25" s="564"/>
      <c r="E25" s="564"/>
      <c r="F25" s="564"/>
      <c r="G25" s="565"/>
      <c r="H25" s="565"/>
      <c r="I25" s="565"/>
      <c r="J25" s="565"/>
      <c r="K25" s="565"/>
      <c r="L25" s="565"/>
    </row>
    <row r="26" spans="9:12" ht="61.5" customHeight="1">
      <c r="I26" s="1935" t="s">
        <v>741</v>
      </c>
      <c r="J26" s="1935"/>
      <c r="K26" s="1935"/>
      <c r="L26" s="1935"/>
    </row>
  </sheetData>
  <sheetProtection/>
  <mergeCells count="15">
    <mergeCell ref="E1:I1"/>
    <mergeCell ref="A4:L4"/>
    <mergeCell ref="J7:L7"/>
    <mergeCell ref="A3:L3"/>
    <mergeCell ref="A2:L2"/>
    <mergeCell ref="A7:C7"/>
    <mergeCell ref="A24:B24"/>
    <mergeCell ref="I26:L26"/>
    <mergeCell ref="K8:L8"/>
    <mergeCell ref="A8:A9"/>
    <mergeCell ref="B8:B9"/>
    <mergeCell ref="C8:D8"/>
    <mergeCell ref="E8:F8"/>
    <mergeCell ref="G8:H8"/>
    <mergeCell ref="I8:J8"/>
  </mergeCells>
  <printOptions horizontalCentered="1"/>
  <pageMargins left="0.7" right="0.2" top="0.25" bottom="0.2" header="0.2" footer="0.2"/>
  <pageSetup horizontalDpi="600" verticalDpi="600" orientation="landscape" paperSize="9" scale="95" r:id="rId1"/>
  <headerFooter>
    <oddFooter>&amp;C72</oddFooter>
  </headerFooter>
</worksheet>
</file>

<file path=xl/worksheets/sheet73.xml><?xml version="1.0" encoding="utf-8"?>
<worksheet xmlns="http://schemas.openxmlformats.org/spreadsheetml/2006/main" xmlns:r="http://schemas.openxmlformats.org/officeDocument/2006/relationships">
  <sheetPr>
    <tabColor rgb="FF00B050"/>
    <pageSetUpPr fitToPage="1"/>
  </sheetPr>
  <dimension ref="A1:L27"/>
  <sheetViews>
    <sheetView tabSelected="1" view="pageBreakPreview" zoomScaleSheetLayoutView="100" zoomScalePageLayoutView="0" workbookViewId="0" topLeftCell="A11">
      <selection activeCell="O19" sqref="O19"/>
    </sheetView>
  </sheetViews>
  <sheetFormatPr defaultColWidth="9.140625" defaultRowHeight="12.75"/>
  <cols>
    <col min="1" max="1" width="7.421875" style="25" customWidth="1"/>
    <col min="2" max="2" width="17.140625" style="25" customWidth="1"/>
    <col min="3" max="3" width="11.00390625" style="25" customWidth="1"/>
    <col min="4" max="4" width="10.00390625" style="25" customWidth="1"/>
    <col min="5" max="5" width="11.8515625" style="25" customWidth="1"/>
    <col min="6" max="6" width="12.140625" style="25" customWidth="1"/>
    <col min="7" max="7" width="13.28125" style="25" customWidth="1"/>
    <col min="8" max="8" width="14.57421875" style="25" customWidth="1"/>
    <col min="9" max="9" width="12.00390625" style="25" customWidth="1"/>
    <col min="10" max="10" width="13.140625" style="25" customWidth="1"/>
    <col min="11" max="11" width="10.8515625" style="25" customWidth="1"/>
    <col min="12" max="12" width="10.7109375" style="25" customWidth="1"/>
    <col min="13" max="16384" width="9.140625" style="25" customWidth="1"/>
  </cols>
  <sheetData>
    <row r="1" spans="5:10" s="3" customFormat="1" ht="12.75">
      <c r="E1" s="1936"/>
      <c r="F1" s="1936"/>
      <c r="G1" s="1936"/>
      <c r="H1" s="1936"/>
      <c r="I1" s="1936"/>
      <c r="J1" s="675" t="s">
        <v>587</v>
      </c>
    </row>
    <row r="2" spans="1:12" s="3" customFormat="1" ht="15">
      <c r="A2" s="1497" t="s">
        <v>0</v>
      </c>
      <c r="B2" s="1497"/>
      <c r="C2" s="1497"/>
      <c r="D2" s="1497"/>
      <c r="E2" s="1497"/>
      <c r="F2" s="1497"/>
      <c r="G2" s="1497"/>
      <c r="H2" s="1497"/>
      <c r="I2" s="1497"/>
      <c r="J2" s="1497"/>
      <c r="K2" s="977"/>
      <c r="L2" s="977"/>
    </row>
    <row r="3" spans="1:12" s="3" customFormat="1" ht="20.25">
      <c r="A3" s="1690" t="s">
        <v>636</v>
      </c>
      <c r="B3" s="1690"/>
      <c r="C3" s="1690"/>
      <c r="D3" s="1690"/>
      <c r="E3" s="1690"/>
      <c r="F3" s="1690"/>
      <c r="G3" s="1690"/>
      <c r="H3" s="1690"/>
      <c r="I3" s="1690"/>
      <c r="J3" s="1690"/>
      <c r="K3" s="977"/>
      <c r="L3" s="977"/>
    </row>
    <row r="4" spans="1:12" s="3" customFormat="1" ht="14.25" customHeight="1">
      <c r="A4" s="977"/>
      <c r="B4" s="977"/>
      <c r="C4" s="977"/>
      <c r="D4" s="977"/>
      <c r="E4" s="977"/>
      <c r="F4" s="977"/>
      <c r="G4" s="977"/>
      <c r="H4" s="977"/>
      <c r="I4" s="977"/>
      <c r="J4" s="977"/>
      <c r="K4" s="977"/>
      <c r="L4" s="977"/>
    </row>
    <row r="5" spans="1:12" ht="16.5" customHeight="1">
      <c r="A5" s="1499" t="s">
        <v>892</v>
      </c>
      <c r="B5" s="1499"/>
      <c r="C5" s="1499"/>
      <c r="D5" s="1499"/>
      <c r="E5" s="1499"/>
      <c r="F5" s="1499"/>
      <c r="G5" s="1499"/>
      <c r="H5" s="1499"/>
      <c r="I5" s="1499"/>
      <c r="J5" s="1499"/>
      <c r="K5" s="1499"/>
      <c r="L5" s="1499"/>
    </row>
    <row r="6" spans="1:10" ht="13.5" customHeight="1">
      <c r="A6" s="409"/>
      <c r="B6" s="409"/>
      <c r="C6" s="409"/>
      <c r="D6" s="409"/>
      <c r="E6" s="409"/>
      <c r="F6" s="409"/>
      <c r="G6" s="409"/>
      <c r="H6" s="409"/>
      <c r="I6" s="409"/>
      <c r="J6" s="409"/>
    </row>
    <row r="7" ht="0.75" customHeight="1"/>
    <row r="8" spans="1:12" ht="12.75">
      <c r="A8" s="1939" t="s">
        <v>754</v>
      </c>
      <c r="B8" s="1939"/>
      <c r="C8" s="1939"/>
      <c r="J8" s="1940" t="s">
        <v>891</v>
      </c>
      <c r="K8" s="1940"/>
      <c r="L8" s="1940"/>
    </row>
    <row r="9" spans="1:12" ht="12.75">
      <c r="A9" s="1426" t="s">
        <v>2</v>
      </c>
      <c r="B9" s="1426" t="s">
        <v>27</v>
      </c>
      <c r="C9" s="1845" t="s">
        <v>887</v>
      </c>
      <c r="D9" s="1845"/>
      <c r="E9" s="1845" t="s">
        <v>108</v>
      </c>
      <c r="F9" s="1845"/>
      <c r="G9" s="1845" t="s">
        <v>582</v>
      </c>
      <c r="H9" s="1845"/>
      <c r="I9" s="1845" t="s">
        <v>109</v>
      </c>
      <c r="J9" s="1845"/>
      <c r="K9" s="1845" t="s">
        <v>110</v>
      </c>
      <c r="L9" s="1845"/>
    </row>
    <row r="10" spans="1:12" ht="53.25" customHeight="1">
      <c r="A10" s="1426"/>
      <c r="B10" s="1426"/>
      <c r="C10" s="959" t="s">
        <v>583</v>
      </c>
      <c r="D10" s="959" t="s">
        <v>888</v>
      </c>
      <c r="E10" s="959" t="s">
        <v>585</v>
      </c>
      <c r="F10" s="959" t="s">
        <v>586</v>
      </c>
      <c r="G10" s="959" t="s">
        <v>585</v>
      </c>
      <c r="H10" s="959" t="s">
        <v>586</v>
      </c>
      <c r="I10" s="959" t="s">
        <v>583</v>
      </c>
      <c r="J10" s="959" t="s">
        <v>584</v>
      </c>
      <c r="K10" s="959" t="s">
        <v>583</v>
      </c>
      <c r="L10" s="959" t="s">
        <v>584</v>
      </c>
    </row>
    <row r="11" spans="1:12" ht="12.75">
      <c r="A11" s="24">
        <v>1</v>
      </c>
      <c r="B11" s="24">
        <v>2</v>
      </c>
      <c r="C11" s="24">
        <v>3</v>
      </c>
      <c r="D11" s="24">
        <v>4</v>
      </c>
      <c r="E11" s="24">
        <v>5</v>
      </c>
      <c r="F11" s="24">
        <v>6</v>
      </c>
      <c r="G11" s="24">
        <v>7</v>
      </c>
      <c r="H11" s="24">
        <v>8</v>
      </c>
      <c r="I11" s="24">
        <v>9</v>
      </c>
      <c r="J11" s="24">
        <v>10</v>
      </c>
      <c r="K11" s="24">
        <v>11</v>
      </c>
      <c r="L11" s="24">
        <v>12</v>
      </c>
    </row>
    <row r="12" spans="1:12" s="561" customFormat="1" ht="22.5" customHeight="1">
      <c r="A12" s="293">
        <v>1</v>
      </c>
      <c r="B12" s="226" t="s">
        <v>766</v>
      </c>
      <c r="C12" s="882">
        <v>0</v>
      </c>
      <c r="D12" s="882">
        <v>0</v>
      </c>
      <c r="E12" s="883">
        <v>0</v>
      </c>
      <c r="F12" s="883">
        <v>0</v>
      </c>
      <c r="G12" s="883">
        <v>0</v>
      </c>
      <c r="H12" s="883">
        <v>0</v>
      </c>
      <c r="I12" s="883">
        <v>0</v>
      </c>
      <c r="J12" s="883">
        <v>0</v>
      </c>
      <c r="K12" s="883">
        <v>0</v>
      </c>
      <c r="L12" s="883">
        <v>0</v>
      </c>
    </row>
    <row r="13" spans="1:12" s="561" customFormat="1" ht="22.5" customHeight="1">
      <c r="A13" s="293">
        <v>2</v>
      </c>
      <c r="B13" s="226" t="s">
        <v>767</v>
      </c>
      <c r="C13" s="882">
        <v>9.1</v>
      </c>
      <c r="D13" s="882">
        <v>9.1</v>
      </c>
      <c r="E13" s="883">
        <v>2.72</v>
      </c>
      <c r="F13" s="883">
        <v>2.72</v>
      </c>
      <c r="G13" s="883">
        <v>7.68</v>
      </c>
      <c r="H13" s="883">
        <v>7.68</v>
      </c>
      <c r="I13" s="883">
        <v>0.07</v>
      </c>
      <c r="J13" s="883">
        <v>0.07</v>
      </c>
      <c r="K13" s="883">
        <v>0</v>
      </c>
      <c r="L13" s="883">
        <v>0</v>
      </c>
    </row>
    <row r="14" spans="1:12" s="561" customFormat="1" ht="22.5" customHeight="1">
      <c r="A14" s="293">
        <v>3</v>
      </c>
      <c r="B14" s="226" t="s">
        <v>768</v>
      </c>
      <c r="C14" s="882">
        <v>373.061</v>
      </c>
      <c r="D14" s="882">
        <v>373.061</v>
      </c>
      <c r="E14" s="883">
        <v>111.42</v>
      </c>
      <c r="F14" s="883">
        <v>111.42</v>
      </c>
      <c r="G14" s="883">
        <v>10.08</v>
      </c>
      <c r="H14" s="883">
        <v>10.08</v>
      </c>
      <c r="I14" s="883">
        <v>2.79</v>
      </c>
      <c r="J14" s="883">
        <v>2.79</v>
      </c>
      <c r="K14" s="883">
        <v>0</v>
      </c>
      <c r="L14" s="883">
        <v>0</v>
      </c>
    </row>
    <row r="15" spans="1:12" s="561" customFormat="1" ht="22.5" customHeight="1">
      <c r="A15" s="293">
        <v>4</v>
      </c>
      <c r="B15" s="226" t="s">
        <v>769</v>
      </c>
      <c r="C15" s="882">
        <v>0</v>
      </c>
      <c r="D15" s="882">
        <v>0</v>
      </c>
      <c r="E15" s="883">
        <v>0</v>
      </c>
      <c r="F15" s="883">
        <v>0</v>
      </c>
      <c r="G15" s="883">
        <v>0</v>
      </c>
      <c r="H15" s="883">
        <v>0</v>
      </c>
      <c r="I15" s="883">
        <v>0</v>
      </c>
      <c r="J15" s="883">
        <v>0</v>
      </c>
      <c r="K15" s="883">
        <v>0</v>
      </c>
      <c r="L15" s="883">
        <v>0</v>
      </c>
    </row>
    <row r="16" spans="1:12" s="561" customFormat="1" ht="22.5" customHeight="1">
      <c r="A16" s="293">
        <v>5</v>
      </c>
      <c r="B16" s="226" t="s">
        <v>770</v>
      </c>
      <c r="C16" s="882">
        <v>0</v>
      </c>
      <c r="D16" s="882">
        <v>0</v>
      </c>
      <c r="E16" s="883">
        <v>0</v>
      </c>
      <c r="F16" s="883">
        <v>0</v>
      </c>
      <c r="G16" s="883">
        <v>0</v>
      </c>
      <c r="H16" s="883">
        <v>0</v>
      </c>
      <c r="I16" s="883">
        <v>0</v>
      </c>
      <c r="J16" s="883">
        <v>0</v>
      </c>
      <c r="K16" s="883">
        <v>0</v>
      </c>
      <c r="L16" s="883">
        <v>0</v>
      </c>
    </row>
    <row r="17" spans="1:12" s="561" customFormat="1" ht="22.5" customHeight="1">
      <c r="A17" s="293">
        <v>6</v>
      </c>
      <c r="B17" s="226" t="s">
        <v>771</v>
      </c>
      <c r="C17" s="882">
        <v>0</v>
      </c>
      <c r="D17" s="882">
        <v>0</v>
      </c>
      <c r="E17" s="883">
        <v>0</v>
      </c>
      <c r="F17" s="883">
        <v>0</v>
      </c>
      <c r="G17" s="883">
        <v>0</v>
      </c>
      <c r="H17" s="883">
        <v>0</v>
      </c>
      <c r="I17" s="883">
        <v>0</v>
      </c>
      <c r="J17" s="883">
        <v>0</v>
      </c>
      <c r="K17" s="883">
        <v>0</v>
      </c>
      <c r="L17" s="883">
        <v>0</v>
      </c>
    </row>
    <row r="18" spans="1:12" s="561" customFormat="1" ht="22.5" customHeight="1">
      <c r="A18" s="293">
        <v>7</v>
      </c>
      <c r="B18" s="226" t="s">
        <v>772</v>
      </c>
      <c r="C18" s="882">
        <v>0</v>
      </c>
      <c r="D18" s="882">
        <v>0</v>
      </c>
      <c r="E18" s="883">
        <v>0</v>
      </c>
      <c r="F18" s="883">
        <v>0</v>
      </c>
      <c r="G18" s="883">
        <v>0</v>
      </c>
      <c r="H18" s="883">
        <v>0</v>
      </c>
      <c r="I18" s="883">
        <v>0</v>
      </c>
      <c r="J18" s="883">
        <v>0</v>
      </c>
      <c r="K18" s="883">
        <v>0</v>
      </c>
      <c r="L18" s="883">
        <v>0</v>
      </c>
    </row>
    <row r="19" spans="1:12" s="561" customFormat="1" ht="22.5" customHeight="1">
      <c r="A19" s="293">
        <v>8</v>
      </c>
      <c r="B19" s="226" t="s">
        <v>773</v>
      </c>
      <c r="C19" s="882">
        <v>20.248</v>
      </c>
      <c r="D19" s="882">
        <v>20.248</v>
      </c>
      <c r="E19" s="883">
        <v>6.05</v>
      </c>
      <c r="F19" s="883">
        <v>6.05</v>
      </c>
      <c r="G19" s="883">
        <v>14.24</v>
      </c>
      <c r="H19" s="882">
        <v>14.24</v>
      </c>
      <c r="I19" s="883">
        <v>0.3</v>
      </c>
      <c r="J19" s="883">
        <v>0.3</v>
      </c>
      <c r="K19" s="883">
        <v>0</v>
      </c>
      <c r="L19" s="883">
        <v>0</v>
      </c>
    </row>
    <row r="20" spans="1:12" s="561" customFormat="1" ht="22.5" customHeight="1">
      <c r="A20" s="293">
        <v>9</v>
      </c>
      <c r="B20" s="230" t="s">
        <v>774</v>
      </c>
      <c r="C20" s="882">
        <v>577.485</v>
      </c>
      <c r="D20" s="882">
        <v>577.485</v>
      </c>
      <c r="E20" s="883">
        <v>1.73</v>
      </c>
      <c r="F20" s="883">
        <v>1.73</v>
      </c>
      <c r="G20" s="883">
        <v>8.1</v>
      </c>
      <c r="H20" s="883">
        <v>8.1</v>
      </c>
      <c r="I20" s="883">
        <v>4.33</v>
      </c>
      <c r="J20" s="883">
        <v>4.33</v>
      </c>
      <c r="K20" s="883">
        <v>0</v>
      </c>
      <c r="L20" s="883">
        <v>0</v>
      </c>
    </row>
    <row r="21" spans="1:12" s="561" customFormat="1" ht="22.5" customHeight="1">
      <c r="A21" s="293">
        <v>10</v>
      </c>
      <c r="B21" s="226" t="s">
        <v>775</v>
      </c>
      <c r="C21" s="882">
        <v>38.177</v>
      </c>
      <c r="D21" s="882">
        <v>38.177</v>
      </c>
      <c r="E21" s="883">
        <v>11.4</v>
      </c>
      <c r="F21" s="883">
        <v>11.4</v>
      </c>
      <c r="G21" s="883">
        <v>15.62</v>
      </c>
      <c r="H21" s="883">
        <v>15.62</v>
      </c>
      <c r="I21" s="883">
        <v>0</v>
      </c>
      <c r="J21" s="883">
        <v>0</v>
      </c>
      <c r="K21" s="883">
        <v>0</v>
      </c>
      <c r="L21" s="883">
        <v>0</v>
      </c>
    </row>
    <row r="22" spans="1:12" s="561" customFormat="1" ht="22.5" customHeight="1">
      <c r="A22" s="293">
        <v>11</v>
      </c>
      <c r="B22" s="230" t="s">
        <v>776</v>
      </c>
      <c r="C22" s="882">
        <v>382.774</v>
      </c>
      <c r="D22" s="883">
        <v>382.77</v>
      </c>
      <c r="E22" s="883">
        <v>114.32</v>
      </c>
      <c r="F22" s="883">
        <v>114.32</v>
      </c>
      <c r="G22" s="883">
        <v>17.32</v>
      </c>
      <c r="H22" s="884">
        <v>17.32</v>
      </c>
      <c r="I22" s="883">
        <v>2.87</v>
      </c>
      <c r="J22" s="883">
        <v>2.87</v>
      </c>
      <c r="K22" s="883">
        <v>0</v>
      </c>
      <c r="L22" s="883">
        <v>0</v>
      </c>
    </row>
    <row r="23" spans="1:12" s="561" customFormat="1" ht="22.5" customHeight="1">
      <c r="A23" s="293">
        <v>12</v>
      </c>
      <c r="B23" s="226" t="s">
        <v>777</v>
      </c>
      <c r="C23" s="882">
        <v>615.214</v>
      </c>
      <c r="D23" s="882">
        <v>615.214</v>
      </c>
      <c r="E23" s="883">
        <v>183.74</v>
      </c>
      <c r="F23" s="883">
        <v>183.74</v>
      </c>
      <c r="G23" s="883">
        <v>29.1</v>
      </c>
      <c r="H23" s="883">
        <v>29.1</v>
      </c>
      <c r="I23" s="883">
        <v>4.61</v>
      </c>
      <c r="J23" s="883">
        <v>4.61</v>
      </c>
      <c r="K23" s="883">
        <v>0</v>
      </c>
      <c r="L23" s="883">
        <v>0</v>
      </c>
    </row>
    <row r="24" spans="1:12" s="561" customFormat="1" ht="22.5" customHeight="1">
      <c r="A24" s="293">
        <v>13</v>
      </c>
      <c r="B24" s="226" t="s">
        <v>778</v>
      </c>
      <c r="C24" s="882">
        <v>219.455</v>
      </c>
      <c r="D24" s="882">
        <v>219.455</v>
      </c>
      <c r="E24" s="883">
        <v>200.35</v>
      </c>
      <c r="F24" s="883">
        <v>200.35</v>
      </c>
      <c r="G24" s="883">
        <v>18.57</v>
      </c>
      <c r="H24" s="883">
        <v>18.57</v>
      </c>
      <c r="I24" s="883">
        <v>0</v>
      </c>
      <c r="J24" s="883">
        <v>0</v>
      </c>
      <c r="K24" s="883">
        <v>0</v>
      </c>
      <c r="L24" s="883">
        <v>0</v>
      </c>
    </row>
    <row r="25" spans="1:12" s="562" customFormat="1" ht="22.5" customHeight="1">
      <c r="A25" s="1545" t="s">
        <v>779</v>
      </c>
      <c r="B25" s="1545"/>
      <c r="C25" s="1163">
        <f>SUM(C12:C24)</f>
        <v>2235.514</v>
      </c>
      <c r="D25" s="1163">
        <f>SUM(D12:D24)</f>
        <v>2235.5099999999998</v>
      </c>
      <c r="E25" s="1164">
        <f>SUM(E12:E24)</f>
        <v>631.73</v>
      </c>
      <c r="F25" s="1164">
        <f aca="true" t="shared" si="0" ref="F25:L25">SUM(F12:F24)</f>
        <v>631.73</v>
      </c>
      <c r="G25" s="1164">
        <f t="shared" si="0"/>
        <v>120.70999999999998</v>
      </c>
      <c r="H25" s="1164">
        <f t="shared" si="0"/>
        <v>120.70999999999998</v>
      </c>
      <c r="I25" s="1164">
        <f t="shared" si="0"/>
        <v>14.969999999999999</v>
      </c>
      <c r="J25" s="1164">
        <f t="shared" si="0"/>
        <v>14.969999999999999</v>
      </c>
      <c r="K25" s="1164">
        <f t="shared" si="0"/>
        <v>0</v>
      </c>
      <c r="L25" s="1164">
        <f t="shared" si="0"/>
        <v>0</v>
      </c>
    </row>
    <row r="26" spans="1:12" s="561" customFormat="1" ht="20.25" customHeight="1">
      <c r="A26" s="563"/>
      <c r="B26" s="563"/>
      <c r="C26" s="564"/>
      <c r="D26" s="564"/>
      <c r="E26" s="564"/>
      <c r="F26" s="564"/>
      <c r="G26" s="565"/>
      <c r="H26" s="565"/>
      <c r="I26" s="565"/>
      <c r="J26" s="565"/>
      <c r="K26" s="565"/>
      <c r="L26" s="565"/>
    </row>
    <row r="27" spans="9:12" ht="61.5" customHeight="1">
      <c r="I27" s="1935" t="s">
        <v>741</v>
      </c>
      <c r="J27" s="1935"/>
      <c r="K27" s="1935"/>
      <c r="L27" s="1935"/>
    </row>
  </sheetData>
  <sheetProtection/>
  <mergeCells count="15">
    <mergeCell ref="E1:I1"/>
    <mergeCell ref="A2:J2"/>
    <mergeCell ref="A3:J3"/>
    <mergeCell ref="A5:L5"/>
    <mergeCell ref="A8:C8"/>
    <mergeCell ref="J8:L8"/>
    <mergeCell ref="A25:B25"/>
    <mergeCell ref="I27:L27"/>
    <mergeCell ref="K9:L9"/>
    <mergeCell ref="A9:A10"/>
    <mergeCell ref="B9:B10"/>
    <mergeCell ref="C9:D9"/>
    <mergeCell ref="E9:F9"/>
    <mergeCell ref="G9:H9"/>
    <mergeCell ref="I9:J9"/>
  </mergeCells>
  <printOptions horizontalCentered="1"/>
  <pageMargins left="0.7" right="0.2" top="0.2" bottom="0.1" header="0.2" footer="0.2"/>
  <pageSetup fitToHeight="1" fitToWidth="1" horizontalDpi="600" verticalDpi="600" orientation="landscape" paperSize="9" scale="97" r:id="rId1"/>
  <headerFooter>
    <oddFooter>&amp;C73</oddFooter>
  </headerFooter>
</worksheet>
</file>

<file path=xl/worksheets/sheet8.xml><?xml version="1.0" encoding="utf-8"?>
<worksheet xmlns="http://schemas.openxmlformats.org/spreadsheetml/2006/main" xmlns:r="http://schemas.openxmlformats.org/officeDocument/2006/relationships">
  <sheetPr>
    <tabColor rgb="FF00B050"/>
  </sheetPr>
  <dimension ref="A1:L24"/>
  <sheetViews>
    <sheetView view="pageBreakPreview" zoomScaleSheetLayoutView="100" zoomScalePageLayoutView="0" workbookViewId="0" topLeftCell="A8">
      <selection activeCell="F4" sqref="F4"/>
    </sheetView>
  </sheetViews>
  <sheetFormatPr defaultColWidth="9.140625" defaultRowHeight="12.75"/>
  <cols>
    <col min="1" max="1" width="8.28125" style="58" customWidth="1"/>
    <col min="2" max="2" width="19.28125" style="58" customWidth="1"/>
    <col min="3" max="5" width="17.28125" style="58" customWidth="1"/>
    <col min="6" max="6" width="16.421875" style="58" customWidth="1"/>
    <col min="7" max="7" width="23.57421875" style="58" customWidth="1"/>
    <col min="8" max="8" width="21.421875" style="58" customWidth="1"/>
    <col min="9" max="16384" width="9.140625" style="58" customWidth="1"/>
  </cols>
  <sheetData>
    <row r="1" spans="2:8" ht="18">
      <c r="B1" s="933"/>
      <c r="C1" s="1361" t="s">
        <v>0</v>
      </c>
      <c r="D1" s="1361"/>
      <c r="E1" s="1361"/>
      <c r="F1" s="1361"/>
      <c r="G1" s="1361"/>
      <c r="H1" s="112" t="s">
        <v>210</v>
      </c>
    </row>
    <row r="2" spans="1:8" ht="21">
      <c r="A2" s="1362" t="s">
        <v>636</v>
      </c>
      <c r="B2" s="1362"/>
      <c r="C2" s="1362"/>
      <c r="D2" s="1362"/>
      <c r="E2" s="1362"/>
      <c r="F2" s="1362"/>
      <c r="G2" s="1362"/>
      <c r="H2" s="1362"/>
    </row>
    <row r="3" spans="1:8" ht="18" customHeight="1">
      <c r="A3" s="1363" t="s">
        <v>780</v>
      </c>
      <c r="B3" s="1363"/>
      <c r="C3" s="1363"/>
      <c r="D3" s="1363"/>
      <c r="E3" s="1363"/>
      <c r="F3" s="1363"/>
      <c r="G3" s="1363"/>
      <c r="H3" s="1363"/>
    </row>
    <row r="4" spans="1:2" ht="15">
      <c r="A4" s="113"/>
      <c r="B4" s="113"/>
    </row>
    <row r="5" spans="1:8" ht="15">
      <c r="A5" s="113" t="s">
        <v>765</v>
      </c>
      <c r="B5" s="113"/>
      <c r="G5" s="1364" t="s">
        <v>1023</v>
      </c>
      <c r="H5" s="1364"/>
    </row>
    <row r="6" spans="1:8" s="114" customFormat="1" ht="59.25" customHeight="1">
      <c r="A6" s="930" t="s">
        <v>2</v>
      </c>
      <c r="B6" s="930" t="s">
        <v>3</v>
      </c>
      <c r="C6" s="930" t="s">
        <v>211</v>
      </c>
      <c r="D6" s="930" t="s">
        <v>212</v>
      </c>
      <c r="E6" s="930" t="s">
        <v>213</v>
      </c>
      <c r="F6" s="930" t="s">
        <v>214</v>
      </c>
      <c r="G6" s="930" t="s">
        <v>215</v>
      </c>
      <c r="H6" s="930" t="s">
        <v>216</v>
      </c>
    </row>
    <row r="7" spans="1:8" s="913" customFormat="1" ht="15">
      <c r="A7" s="912" t="s">
        <v>217</v>
      </c>
      <c r="B7" s="912" t="s">
        <v>218</v>
      </c>
      <c r="C7" s="912" t="s">
        <v>219</v>
      </c>
      <c r="D7" s="912" t="s">
        <v>220</v>
      </c>
      <c r="E7" s="912" t="s">
        <v>221</v>
      </c>
      <c r="F7" s="912" t="s">
        <v>222</v>
      </c>
      <c r="G7" s="912" t="s">
        <v>223</v>
      </c>
      <c r="H7" s="912" t="s">
        <v>224</v>
      </c>
    </row>
    <row r="8" spans="1:8" s="120" customFormat="1" ht="27" customHeight="1">
      <c r="A8" s="116">
        <v>1</v>
      </c>
      <c r="B8" s="117" t="s">
        <v>766</v>
      </c>
      <c r="C8" s="118">
        <f>'AT3A_cvrg(Insti)'!G10</f>
        <v>2385</v>
      </c>
      <c r="D8" s="118">
        <f>'AT3C_cvrg(Insti)_UPY'!G11</f>
        <v>388</v>
      </c>
      <c r="E8" s="118">
        <f>'AT3B_cvrg(Insti)_UPY)'!G10</f>
        <v>417</v>
      </c>
      <c r="F8" s="118">
        <f>C8+D8+E8</f>
        <v>3190</v>
      </c>
      <c r="G8" s="119">
        <f>'AT3A_cvrg(Insti)'!L10+'AT3B_cvrg(Insti)_UPY)'!L10+'AT3C_cvrg(Insti)_UPY'!L11</f>
        <v>3190</v>
      </c>
      <c r="H8" s="119">
        <f>F8-G8</f>
        <v>0</v>
      </c>
    </row>
    <row r="9" spans="1:8" s="120" customFormat="1" ht="27" customHeight="1">
      <c r="A9" s="116">
        <v>2</v>
      </c>
      <c r="B9" s="117" t="s">
        <v>767</v>
      </c>
      <c r="C9" s="855">
        <f>'AT3A_cvrg(Insti)'!G11</f>
        <v>2196</v>
      </c>
      <c r="D9" s="855">
        <f>'AT3C_cvrg(Insti)_UPY'!G12</f>
        <v>272</v>
      </c>
      <c r="E9" s="855">
        <f>'AT3B_cvrg(Insti)_UPY)'!G11</f>
        <v>233</v>
      </c>
      <c r="F9" s="855">
        <f>C9+D9+E9</f>
        <v>2701</v>
      </c>
      <c r="G9" s="119">
        <f>'AT3A_cvrg(Insti)'!L11+'AT3B_cvrg(Insti)_UPY)'!L11+'AT3C_cvrg(Insti)_UPY'!L12</f>
        <v>2701</v>
      </c>
      <c r="H9" s="119">
        <f aca="true" t="shared" si="0" ref="H9:H20">F9-G9</f>
        <v>0</v>
      </c>
    </row>
    <row r="10" spans="1:12" s="120" customFormat="1" ht="27" customHeight="1">
      <c r="A10" s="116">
        <v>3</v>
      </c>
      <c r="B10" s="117" t="s">
        <v>768</v>
      </c>
      <c r="C10" s="118">
        <f>'AT3A_cvrg(Insti)'!G12</f>
        <v>3239</v>
      </c>
      <c r="D10" s="118">
        <f>'AT3C_cvrg(Insti)_UPY'!G13</f>
        <v>346</v>
      </c>
      <c r="E10" s="118">
        <f>'AT3B_cvrg(Insti)_UPY)'!G12</f>
        <v>284</v>
      </c>
      <c r="F10" s="118">
        <f aca="true" t="shared" si="1" ref="F10:F20">C10+D10+E10</f>
        <v>3869</v>
      </c>
      <c r="G10" s="119">
        <f>'AT3A_cvrg(Insti)'!L12+'AT3B_cvrg(Insti)_UPY)'!L12+'AT3C_cvrg(Insti)_UPY'!L13</f>
        <v>3869</v>
      </c>
      <c r="H10" s="119">
        <f t="shared" si="0"/>
        <v>0</v>
      </c>
      <c r="L10" s="120">
        <f>F8+F9+F10+F15</f>
        <v>13178</v>
      </c>
    </row>
    <row r="11" spans="1:8" s="120" customFormat="1" ht="27" customHeight="1">
      <c r="A11" s="116">
        <v>4</v>
      </c>
      <c r="B11" s="117" t="s">
        <v>769</v>
      </c>
      <c r="C11" s="118">
        <f>'AT3A_cvrg(Insti)'!G13</f>
        <v>3445</v>
      </c>
      <c r="D11" s="118">
        <f>'AT3C_cvrg(Insti)_UPY'!G14</f>
        <v>482</v>
      </c>
      <c r="E11" s="118">
        <f>'AT3B_cvrg(Insti)_UPY)'!G13</f>
        <v>341</v>
      </c>
      <c r="F11" s="118">
        <f t="shared" si="1"/>
        <v>4268</v>
      </c>
      <c r="G11" s="119">
        <f>'AT3A_cvrg(Insti)'!L13+'AT3B_cvrg(Insti)_UPY)'!L13+'AT3C_cvrg(Insti)_UPY'!L14</f>
        <v>4268</v>
      </c>
      <c r="H11" s="119">
        <f t="shared" si="0"/>
        <v>0</v>
      </c>
    </row>
    <row r="12" spans="1:8" s="120" customFormat="1" ht="27" customHeight="1">
      <c r="A12" s="116">
        <v>5</v>
      </c>
      <c r="B12" s="117" t="s">
        <v>770</v>
      </c>
      <c r="C12" s="118">
        <f>'AT3A_cvrg(Insti)'!G14</f>
        <v>2544</v>
      </c>
      <c r="D12" s="118">
        <f>'AT3C_cvrg(Insti)_UPY'!G15</f>
        <v>448</v>
      </c>
      <c r="E12" s="118">
        <f>'AT3B_cvrg(Insti)_UPY)'!G14</f>
        <v>247</v>
      </c>
      <c r="F12" s="118">
        <f t="shared" si="1"/>
        <v>3239</v>
      </c>
      <c r="G12" s="119">
        <f>'AT3A_cvrg(Insti)'!L14+'AT3B_cvrg(Insti)_UPY)'!L14+'AT3C_cvrg(Insti)_UPY'!L15</f>
        <v>3239</v>
      </c>
      <c r="H12" s="119">
        <f t="shared" si="0"/>
        <v>0</v>
      </c>
    </row>
    <row r="13" spans="1:8" s="120" customFormat="1" ht="27" customHeight="1">
      <c r="A13" s="116">
        <v>6</v>
      </c>
      <c r="B13" s="117" t="s">
        <v>771</v>
      </c>
      <c r="C13" s="118">
        <f>'AT3A_cvrg(Insti)'!G15</f>
        <v>2234</v>
      </c>
      <c r="D13" s="118">
        <f>'AT3C_cvrg(Insti)_UPY'!G16</f>
        <v>452</v>
      </c>
      <c r="E13" s="118">
        <f>'AT3B_cvrg(Insti)_UPY)'!G15</f>
        <v>411</v>
      </c>
      <c r="F13" s="118">
        <f t="shared" si="1"/>
        <v>3097</v>
      </c>
      <c r="G13" s="119">
        <f>'AT3A_cvrg(Insti)'!L15+'AT3B_cvrg(Insti)_UPY)'!L15+'AT3C_cvrg(Insti)_UPY'!L16</f>
        <v>3097</v>
      </c>
      <c r="H13" s="119">
        <f t="shared" si="0"/>
        <v>0</v>
      </c>
    </row>
    <row r="14" spans="1:8" s="120" customFormat="1" ht="27" customHeight="1">
      <c r="A14" s="116">
        <v>7</v>
      </c>
      <c r="B14" s="117" t="s">
        <v>772</v>
      </c>
      <c r="C14" s="118">
        <f>'AT3A_cvrg(Insti)'!G16</f>
        <v>2739</v>
      </c>
      <c r="D14" s="118">
        <f>'AT3C_cvrg(Insti)_UPY'!G17</f>
        <v>489</v>
      </c>
      <c r="E14" s="118">
        <f>'AT3B_cvrg(Insti)_UPY)'!G16</f>
        <v>320</v>
      </c>
      <c r="F14" s="118">
        <f t="shared" si="1"/>
        <v>3548</v>
      </c>
      <c r="G14" s="119">
        <f>'AT3A_cvrg(Insti)'!L16+'AT3B_cvrg(Insti)_UPY)'!L16+'AT3C_cvrg(Insti)_UPY'!L17</f>
        <v>3548</v>
      </c>
      <c r="H14" s="119">
        <f t="shared" si="0"/>
        <v>0</v>
      </c>
    </row>
    <row r="15" spans="1:8" s="120" customFormat="1" ht="27" customHeight="1">
      <c r="A15" s="116">
        <v>8</v>
      </c>
      <c r="B15" s="117" t="s">
        <v>773</v>
      </c>
      <c r="C15" s="118">
        <f>'AT3A_cvrg(Insti)'!G17</f>
        <v>2675</v>
      </c>
      <c r="D15" s="118">
        <f>'AT3C_cvrg(Insti)_UPY'!G18</f>
        <v>430</v>
      </c>
      <c r="E15" s="118">
        <f>'AT3B_cvrg(Insti)_UPY)'!G17</f>
        <v>313</v>
      </c>
      <c r="F15" s="118">
        <f t="shared" si="1"/>
        <v>3418</v>
      </c>
      <c r="G15" s="119">
        <f>'AT3A_cvrg(Insti)'!L17+'AT3B_cvrg(Insti)_UPY)'!L17+'AT3C_cvrg(Insti)_UPY'!L18</f>
        <v>3418</v>
      </c>
      <c r="H15" s="119">
        <f t="shared" si="0"/>
        <v>0</v>
      </c>
    </row>
    <row r="16" spans="1:8" s="120" customFormat="1" ht="27" customHeight="1">
      <c r="A16" s="116">
        <v>9</v>
      </c>
      <c r="B16" s="117" t="s">
        <v>774</v>
      </c>
      <c r="C16" s="118">
        <f>'AT3A_cvrg(Insti)'!G18</f>
        <v>2695</v>
      </c>
      <c r="D16" s="118">
        <f>'AT3C_cvrg(Insti)_UPY'!G19</f>
        <v>372</v>
      </c>
      <c r="E16" s="118">
        <f>'AT3B_cvrg(Insti)_UPY)'!G18</f>
        <v>345</v>
      </c>
      <c r="F16" s="118">
        <f t="shared" si="1"/>
        <v>3412</v>
      </c>
      <c r="G16" s="119">
        <f>'AT3A_cvrg(Insti)'!L18+'AT3B_cvrg(Insti)_UPY)'!L18+'AT3C_cvrg(Insti)_UPY'!L19</f>
        <v>3412</v>
      </c>
      <c r="H16" s="119">
        <f t="shared" si="0"/>
        <v>0</v>
      </c>
    </row>
    <row r="17" spans="1:8" s="120" customFormat="1" ht="27" customHeight="1">
      <c r="A17" s="116">
        <v>10</v>
      </c>
      <c r="B17" s="117" t="s">
        <v>775</v>
      </c>
      <c r="C17" s="118">
        <f>'AT3A_cvrg(Insti)'!G19</f>
        <v>3718</v>
      </c>
      <c r="D17" s="118">
        <f>'AT3C_cvrg(Insti)_UPY'!G20</f>
        <v>632</v>
      </c>
      <c r="E17" s="118">
        <f>'AT3B_cvrg(Insti)_UPY)'!G19</f>
        <v>453</v>
      </c>
      <c r="F17" s="118">
        <f t="shared" si="1"/>
        <v>4803</v>
      </c>
      <c r="G17" s="119">
        <f>'AT3A_cvrg(Insti)'!L19+'AT3B_cvrg(Insti)_UPY)'!L19+'AT3C_cvrg(Insti)_UPY'!L20</f>
        <v>4803</v>
      </c>
      <c r="H17" s="119">
        <f t="shared" si="0"/>
        <v>0</v>
      </c>
    </row>
    <row r="18" spans="1:8" s="120" customFormat="1" ht="27" customHeight="1">
      <c r="A18" s="116">
        <v>11</v>
      </c>
      <c r="B18" s="117" t="s">
        <v>776</v>
      </c>
      <c r="C18" s="118">
        <f>'AT3A_cvrg(Insti)'!G20</f>
        <v>2558</v>
      </c>
      <c r="D18" s="118">
        <f>'AT3C_cvrg(Insti)_UPY'!G21</f>
        <v>366</v>
      </c>
      <c r="E18" s="118">
        <f>'AT3B_cvrg(Insti)_UPY)'!G20</f>
        <v>338</v>
      </c>
      <c r="F18" s="118">
        <f t="shared" si="1"/>
        <v>3262</v>
      </c>
      <c r="G18" s="119">
        <f>'AT3A_cvrg(Insti)'!L20+'AT3B_cvrg(Insti)_UPY)'!L20+'AT3C_cvrg(Insti)_UPY'!L21</f>
        <v>3262</v>
      </c>
      <c r="H18" s="119">
        <f t="shared" si="0"/>
        <v>0</v>
      </c>
    </row>
    <row r="19" spans="1:8" s="120" customFormat="1" ht="27" customHeight="1">
      <c r="A19" s="116">
        <v>12</v>
      </c>
      <c r="B19" s="117" t="s">
        <v>777</v>
      </c>
      <c r="C19" s="118">
        <f>'AT3A_cvrg(Insti)'!G21</f>
        <v>2762</v>
      </c>
      <c r="D19" s="118">
        <f>'AT3C_cvrg(Insti)_UPY'!G22</f>
        <v>544</v>
      </c>
      <c r="E19" s="118">
        <f>'AT3B_cvrg(Insti)_UPY)'!G21</f>
        <v>447</v>
      </c>
      <c r="F19" s="118">
        <f t="shared" si="1"/>
        <v>3753</v>
      </c>
      <c r="G19" s="119">
        <f>'AT3A_cvrg(Insti)'!L21+'AT3B_cvrg(Insti)_UPY)'!L21+'AT3C_cvrg(Insti)_UPY'!L22</f>
        <v>3753</v>
      </c>
      <c r="H19" s="119">
        <f t="shared" si="0"/>
        <v>0</v>
      </c>
    </row>
    <row r="20" spans="1:8" s="120" customFormat="1" ht="27" customHeight="1">
      <c r="A20" s="116">
        <v>13</v>
      </c>
      <c r="B20" s="117" t="s">
        <v>778</v>
      </c>
      <c r="C20" s="118">
        <f>'AT3A_cvrg(Insti)'!G22</f>
        <v>2011</v>
      </c>
      <c r="D20" s="118">
        <f>'AT3C_cvrg(Insti)_UPY'!G23</f>
        <v>512</v>
      </c>
      <c r="E20" s="118">
        <f>'AT3B_cvrg(Insti)_UPY)'!G22</f>
        <v>401</v>
      </c>
      <c r="F20" s="118">
        <f t="shared" si="1"/>
        <v>2924</v>
      </c>
      <c r="G20" s="119">
        <f>'AT3A_cvrg(Insti)'!L22+'AT3B_cvrg(Insti)_UPY)'!L22+'AT3C_cvrg(Insti)_UPY'!L23</f>
        <v>2924</v>
      </c>
      <c r="H20" s="119">
        <f t="shared" si="0"/>
        <v>0</v>
      </c>
    </row>
    <row r="21" spans="1:8" s="121" customFormat="1" ht="27" customHeight="1">
      <c r="A21" s="1365" t="s">
        <v>779</v>
      </c>
      <c r="B21" s="1366"/>
      <c r="C21" s="931">
        <f aca="true" t="shared" si="2" ref="C21:H21">SUM(C8:C20)</f>
        <v>35201</v>
      </c>
      <c r="D21" s="931">
        <f t="shared" si="2"/>
        <v>5733</v>
      </c>
      <c r="E21" s="931">
        <f t="shared" si="2"/>
        <v>4550</v>
      </c>
      <c r="F21" s="931">
        <f t="shared" si="2"/>
        <v>45484</v>
      </c>
      <c r="G21" s="932">
        <f t="shared" si="2"/>
        <v>45484</v>
      </c>
      <c r="H21" s="931">
        <f t="shared" si="2"/>
        <v>0</v>
      </c>
    </row>
    <row r="22" spans="1:8" s="121" customFormat="1" ht="18.75" customHeight="1">
      <c r="A22" s="122"/>
      <c r="B22" s="123"/>
      <c r="C22" s="124"/>
      <c r="D22" s="124"/>
      <c r="E22" s="124"/>
      <c r="F22" s="124"/>
      <c r="G22" s="124"/>
      <c r="H22" s="124"/>
    </row>
    <row r="24" spans="1:8" s="125" customFormat="1" ht="63" customHeight="1">
      <c r="A24" s="1307" t="s">
        <v>9</v>
      </c>
      <c r="B24" s="1307"/>
      <c r="C24" s="1307"/>
      <c r="D24" s="1307"/>
      <c r="E24" s="41"/>
      <c r="G24" s="1307" t="s">
        <v>741</v>
      </c>
      <c r="H24" s="1307"/>
    </row>
  </sheetData>
  <sheetProtection/>
  <mergeCells count="7">
    <mergeCell ref="C1:G1"/>
    <mergeCell ref="A24:D24"/>
    <mergeCell ref="G24:H24"/>
    <mergeCell ref="A2:H2"/>
    <mergeCell ref="A3:H3"/>
    <mergeCell ref="G5:H5"/>
    <mergeCell ref="A21:B21"/>
  </mergeCells>
  <printOptions horizontalCentered="1"/>
  <pageMargins left="0.75" right="0.2" top="0.5" bottom="0.25" header="0.2" footer="0.2"/>
  <pageSetup horizontalDpi="600" verticalDpi="600" orientation="landscape" paperSize="9" scale="85" r:id="rId1"/>
  <headerFooter>
    <oddFooter>&amp;C8</oddFooter>
  </headerFooter>
</worksheet>
</file>

<file path=xl/worksheets/sheet9.xml><?xml version="1.0" encoding="utf-8"?>
<worksheet xmlns="http://schemas.openxmlformats.org/spreadsheetml/2006/main" xmlns:r="http://schemas.openxmlformats.org/officeDocument/2006/relationships">
  <sheetPr>
    <tabColor rgb="FF00B050"/>
  </sheetPr>
  <dimension ref="A1:S27"/>
  <sheetViews>
    <sheetView view="pageBreakPreview" zoomScale="85" zoomScaleSheetLayoutView="85" zoomScalePageLayoutView="0" workbookViewId="0" topLeftCell="A6">
      <selection activeCell="F4" sqref="F4"/>
    </sheetView>
  </sheetViews>
  <sheetFormatPr defaultColWidth="9.140625" defaultRowHeight="12.75"/>
  <cols>
    <col min="1" max="1" width="8.00390625" style="126" customWidth="1"/>
    <col min="2" max="2" width="17.57421875" style="126" customWidth="1"/>
    <col min="3" max="3" width="9.7109375" style="126" customWidth="1"/>
    <col min="4" max="4" width="9.140625" style="126" customWidth="1"/>
    <col min="5" max="5" width="9.57421875" style="126" customWidth="1"/>
    <col min="6" max="6" width="9.7109375" style="126" customWidth="1"/>
    <col min="7" max="7" width="10.00390625" style="126" customWidth="1"/>
    <col min="8" max="8" width="9.8515625" style="126" customWidth="1"/>
    <col min="9" max="9" width="9.140625" style="126" customWidth="1"/>
    <col min="10" max="10" width="10.7109375" style="126" customWidth="1"/>
    <col min="11" max="11" width="8.8515625" style="126" customWidth="1"/>
    <col min="12" max="12" width="9.8515625" style="126" customWidth="1"/>
    <col min="13" max="13" width="8.8515625" style="126" customWidth="1"/>
    <col min="14" max="14" width="11.00390625" style="126" customWidth="1"/>
    <col min="15" max="16384" width="9.140625" style="126" customWidth="1"/>
  </cols>
  <sheetData>
    <row r="1" spans="4:13" ht="12.75" customHeight="1">
      <c r="D1" s="1374"/>
      <c r="E1" s="1374"/>
      <c r="F1" s="1374"/>
      <c r="G1" s="1374"/>
      <c r="H1" s="1374"/>
      <c r="I1" s="1374"/>
      <c r="L1" s="1375" t="s">
        <v>76</v>
      </c>
      <c r="M1" s="1375"/>
    </row>
    <row r="2" spans="1:13" ht="15.75">
      <c r="A2" s="1376" t="s">
        <v>0</v>
      </c>
      <c r="B2" s="1376"/>
      <c r="C2" s="1376"/>
      <c r="D2" s="1376"/>
      <c r="E2" s="1376"/>
      <c r="F2" s="1376"/>
      <c r="G2" s="1376"/>
      <c r="H2" s="1376"/>
      <c r="I2" s="1376"/>
      <c r="J2" s="1376"/>
      <c r="K2" s="1376"/>
      <c r="L2" s="1376"/>
      <c r="M2" s="1376"/>
    </row>
    <row r="3" spans="1:13" ht="20.25">
      <c r="A3" s="1377" t="s">
        <v>636</v>
      </c>
      <c r="B3" s="1377"/>
      <c r="C3" s="1377"/>
      <c r="D3" s="1377"/>
      <c r="E3" s="1377"/>
      <c r="F3" s="1377"/>
      <c r="G3" s="1377"/>
      <c r="H3" s="1377"/>
      <c r="I3" s="1377"/>
      <c r="J3" s="1377"/>
      <c r="K3" s="1377"/>
      <c r="L3" s="1377"/>
      <c r="M3" s="1377"/>
    </row>
    <row r="4" spans="1:13" ht="11.25" customHeight="1">
      <c r="A4" s="934"/>
      <c r="B4" s="934"/>
      <c r="C4" s="934"/>
      <c r="D4" s="934"/>
      <c r="E4" s="934"/>
      <c r="F4" s="934"/>
      <c r="G4" s="934"/>
      <c r="H4" s="934"/>
      <c r="I4" s="934"/>
      <c r="J4" s="934"/>
      <c r="K4" s="934"/>
      <c r="L4" s="934"/>
      <c r="M4" s="934"/>
    </row>
    <row r="5" spans="1:13" ht="15.75">
      <c r="A5" s="1376" t="s">
        <v>781</v>
      </c>
      <c r="B5" s="1376"/>
      <c r="C5" s="1376"/>
      <c r="D5" s="1376"/>
      <c r="E5" s="1376"/>
      <c r="F5" s="1376"/>
      <c r="G5" s="1376"/>
      <c r="H5" s="1376"/>
      <c r="I5" s="1376"/>
      <c r="J5" s="1376"/>
      <c r="K5" s="1376"/>
      <c r="L5" s="1376"/>
      <c r="M5" s="1376"/>
    </row>
    <row r="6" spans="1:14" ht="12.75">
      <c r="A6" s="1378" t="s">
        <v>765</v>
      </c>
      <c r="B6" s="1378"/>
      <c r="K6" s="127"/>
      <c r="L6" s="1379" t="s">
        <v>1024</v>
      </c>
      <c r="M6" s="1379"/>
      <c r="N6" s="1379"/>
    </row>
    <row r="7" spans="1:14" s="128" customFormat="1" ht="15.75" customHeight="1">
      <c r="A7" s="1369" t="s">
        <v>2</v>
      </c>
      <c r="B7" s="1369" t="s">
        <v>3</v>
      </c>
      <c r="C7" s="1368" t="s">
        <v>4</v>
      </c>
      <c r="D7" s="1368"/>
      <c r="E7" s="1368"/>
      <c r="F7" s="1368"/>
      <c r="G7" s="1368"/>
      <c r="H7" s="1368" t="s">
        <v>90</v>
      </c>
      <c r="I7" s="1368"/>
      <c r="J7" s="1368"/>
      <c r="K7" s="1368"/>
      <c r="L7" s="1368"/>
      <c r="M7" s="1369" t="s">
        <v>114</v>
      </c>
      <c r="N7" s="1369" t="s">
        <v>115</v>
      </c>
    </row>
    <row r="8" spans="1:14" ht="38.25">
      <c r="A8" s="1369"/>
      <c r="B8" s="1369"/>
      <c r="C8" s="935" t="s">
        <v>5</v>
      </c>
      <c r="D8" s="935" t="s">
        <v>6</v>
      </c>
      <c r="E8" s="935" t="s">
        <v>303</v>
      </c>
      <c r="F8" s="935" t="s">
        <v>88</v>
      </c>
      <c r="G8" s="935" t="s">
        <v>304</v>
      </c>
      <c r="H8" s="935" t="s">
        <v>5</v>
      </c>
      <c r="I8" s="935" t="s">
        <v>6</v>
      </c>
      <c r="J8" s="935" t="s">
        <v>303</v>
      </c>
      <c r="K8" s="935" t="s">
        <v>88</v>
      </c>
      <c r="L8" s="935" t="s">
        <v>305</v>
      </c>
      <c r="M8" s="1369"/>
      <c r="N8" s="1369"/>
    </row>
    <row r="9" spans="1:14" s="131" customFormat="1" ht="12.75">
      <c r="A9" s="130">
        <v>1</v>
      </c>
      <c r="B9" s="130">
        <v>2</v>
      </c>
      <c r="C9" s="130">
        <v>3</v>
      </c>
      <c r="D9" s="130">
        <v>4</v>
      </c>
      <c r="E9" s="130">
        <v>5</v>
      </c>
      <c r="F9" s="130">
        <v>6</v>
      </c>
      <c r="G9" s="130">
        <v>7</v>
      </c>
      <c r="H9" s="130">
        <v>8</v>
      </c>
      <c r="I9" s="130">
        <v>9</v>
      </c>
      <c r="J9" s="130">
        <v>10</v>
      </c>
      <c r="K9" s="130">
        <v>11</v>
      </c>
      <c r="L9" s="130">
        <v>12</v>
      </c>
      <c r="M9" s="130">
        <v>13</v>
      </c>
      <c r="N9" s="130">
        <v>14</v>
      </c>
    </row>
    <row r="10" spans="1:14" s="136" customFormat="1" ht="24" customHeight="1">
      <c r="A10" s="132">
        <v>1</v>
      </c>
      <c r="B10" s="133" t="s">
        <v>766</v>
      </c>
      <c r="C10" s="594">
        <v>2368</v>
      </c>
      <c r="D10" s="594">
        <v>17</v>
      </c>
      <c r="E10" s="594">
        <v>0</v>
      </c>
      <c r="F10" s="594">
        <v>0</v>
      </c>
      <c r="G10" s="135">
        <f>SUM(C10:F10)</f>
        <v>2385</v>
      </c>
      <c r="H10" s="594">
        <v>2368</v>
      </c>
      <c r="I10" s="594">
        <v>17</v>
      </c>
      <c r="J10" s="594">
        <v>0</v>
      </c>
      <c r="K10" s="594">
        <v>0</v>
      </c>
      <c r="L10" s="135">
        <f>SUM(H10:K10)</f>
        <v>2385</v>
      </c>
      <c r="M10" s="135">
        <f aca="true" t="shared" si="0" ref="M10:M23">G10-L10</f>
        <v>0</v>
      </c>
      <c r="N10" s="1370"/>
    </row>
    <row r="11" spans="1:14" s="136" customFormat="1" ht="24" customHeight="1">
      <c r="A11" s="132">
        <v>2</v>
      </c>
      <c r="B11" s="133" t="s">
        <v>767</v>
      </c>
      <c r="C11" s="594">
        <v>2136</v>
      </c>
      <c r="D11" s="594">
        <v>60</v>
      </c>
      <c r="E11" s="594">
        <v>0</v>
      </c>
      <c r="F11" s="594">
        <v>0</v>
      </c>
      <c r="G11" s="135">
        <f aca="true" t="shared" si="1" ref="G11:G22">SUM(C11:F11)</f>
        <v>2196</v>
      </c>
      <c r="H11" s="135">
        <v>2136</v>
      </c>
      <c r="I11" s="135">
        <v>60</v>
      </c>
      <c r="J11" s="135">
        <v>0</v>
      </c>
      <c r="K11" s="135">
        <v>0</v>
      </c>
      <c r="L11" s="135">
        <f aca="true" t="shared" si="2" ref="L11:L22">SUM(H11:K11)</f>
        <v>2196</v>
      </c>
      <c r="M11" s="135">
        <f t="shared" si="0"/>
        <v>0</v>
      </c>
      <c r="N11" s="1371"/>
    </row>
    <row r="12" spans="1:14" s="120" customFormat="1" ht="24" customHeight="1">
      <c r="A12" s="116">
        <v>3</v>
      </c>
      <c r="B12" s="117" t="s">
        <v>768</v>
      </c>
      <c r="C12" s="901">
        <v>3198</v>
      </c>
      <c r="D12" s="901">
        <v>40</v>
      </c>
      <c r="E12" s="901">
        <v>0</v>
      </c>
      <c r="F12" s="901">
        <v>1</v>
      </c>
      <c r="G12" s="134">
        <f t="shared" si="1"/>
        <v>3239</v>
      </c>
      <c r="H12" s="134">
        <v>3198</v>
      </c>
      <c r="I12" s="134">
        <v>40</v>
      </c>
      <c r="J12" s="134">
        <v>0</v>
      </c>
      <c r="K12" s="134">
        <v>1</v>
      </c>
      <c r="L12" s="134">
        <f t="shared" si="2"/>
        <v>3239</v>
      </c>
      <c r="M12" s="134">
        <f t="shared" si="0"/>
        <v>0</v>
      </c>
      <c r="N12" s="1371"/>
    </row>
    <row r="13" spans="1:14" s="136" customFormat="1" ht="24" customHeight="1">
      <c r="A13" s="132">
        <v>4</v>
      </c>
      <c r="B13" s="133" t="s">
        <v>769</v>
      </c>
      <c r="C13" s="594">
        <v>3381</v>
      </c>
      <c r="D13" s="594">
        <v>64</v>
      </c>
      <c r="E13" s="594">
        <v>0</v>
      </c>
      <c r="F13" s="594">
        <v>0</v>
      </c>
      <c r="G13" s="135">
        <f t="shared" si="1"/>
        <v>3445</v>
      </c>
      <c r="H13" s="135">
        <v>3381</v>
      </c>
      <c r="I13" s="135">
        <v>64</v>
      </c>
      <c r="J13" s="135">
        <v>0</v>
      </c>
      <c r="K13" s="135">
        <v>0</v>
      </c>
      <c r="L13" s="135">
        <f t="shared" si="2"/>
        <v>3445</v>
      </c>
      <c r="M13" s="135">
        <f t="shared" si="0"/>
        <v>0</v>
      </c>
      <c r="N13" s="1371"/>
    </row>
    <row r="14" spans="1:14" s="136" customFormat="1" ht="24" customHeight="1">
      <c r="A14" s="132">
        <v>5</v>
      </c>
      <c r="B14" s="133" t="s">
        <v>770</v>
      </c>
      <c r="C14" s="594">
        <v>2322</v>
      </c>
      <c r="D14" s="594">
        <v>208</v>
      </c>
      <c r="E14" s="594">
        <v>10</v>
      </c>
      <c r="F14" s="594">
        <v>4</v>
      </c>
      <c r="G14" s="135">
        <f t="shared" si="1"/>
        <v>2544</v>
      </c>
      <c r="H14" s="135">
        <v>2322</v>
      </c>
      <c r="I14" s="135">
        <v>208</v>
      </c>
      <c r="J14" s="135">
        <v>10</v>
      </c>
      <c r="K14" s="135">
        <v>4</v>
      </c>
      <c r="L14" s="135">
        <f t="shared" si="2"/>
        <v>2544</v>
      </c>
      <c r="M14" s="135">
        <f t="shared" si="0"/>
        <v>0</v>
      </c>
      <c r="N14" s="1371"/>
    </row>
    <row r="15" spans="1:19" s="120" customFormat="1" ht="24" customHeight="1">
      <c r="A15" s="116">
        <v>6</v>
      </c>
      <c r="B15" s="117" t="s">
        <v>771</v>
      </c>
      <c r="C15" s="594">
        <v>1890</v>
      </c>
      <c r="D15" s="594">
        <v>325</v>
      </c>
      <c r="E15" s="594">
        <v>10</v>
      </c>
      <c r="F15" s="594">
        <v>9</v>
      </c>
      <c r="G15" s="135">
        <f t="shared" si="1"/>
        <v>2234</v>
      </c>
      <c r="H15" s="594">
        <v>1890</v>
      </c>
      <c r="I15" s="594">
        <v>325</v>
      </c>
      <c r="J15" s="594">
        <v>10</v>
      </c>
      <c r="K15" s="594">
        <v>9</v>
      </c>
      <c r="L15" s="135">
        <f t="shared" si="2"/>
        <v>2234</v>
      </c>
      <c r="M15" s="135">
        <f t="shared" si="0"/>
        <v>0</v>
      </c>
      <c r="N15" s="1371"/>
      <c r="P15" s="136"/>
      <c r="Q15" s="136"/>
      <c r="R15" s="136"/>
      <c r="S15" s="136"/>
    </row>
    <row r="16" spans="1:14" s="136" customFormat="1" ht="24" customHeight="1">
      <c r="A16" s="132">
        <v>7</v>
      </c>
      <c r="B16" s="133" t="s">
        <v>772</v>
      </c>
      <c r="C16" s="594">
        <v>2495</v>
      </c>
      <c r="D16" s="594">
        <v>213</v>
      </c>
      <c r="E16" s="594">
        <v>16</v>
      </c>
      <c r="F16" s="594">
        <v>15</v>
      </c>
      <c r="G16" s="135">
        <f t="shared" si="1"/>
        <v>2739</v>
      </c>
      <c r="H16" s="135">
        <v>2495</v>
      </c>
      <c r="I16" s="135">
        <v>213</v>
      </c>
      <c r="J16" s="135">
        <v>16</v>
      </c>
      <c r="K16" s="135">
        <v>15</v>
      </c>
      <c r="L16" s="135">
        <f t="shared" si="2"/>
        <v>2739</v>
      </c>
      <c r="M16" s="135">
        <f t="shared" si="0"/>
        <v>0</v>
      </c>
      <c r="N16" s="1371"/>
    </row>
    <row r="17" spans="1:19" s="120" customFormat="1" ht="24" customHeight="1">
      <c r="A17" s="116">
        <v>8</v>
      </c>
      <c r="B17" s="117" t="s">
        <v>773</v>
      </c>
      <c r="C17" s="594">
        <v>2510</v>
      </c>
      <c r="D17" s="594">
        <v>162</v>
      </c>
      <c r="E17" s="594">
        <v>0</v>
      </c>
      <c r="F17" s="594">
        <v>3</v>
      </c>
      <c r="G17" s="135">
        <f t="shared" si="1"/>
        <v>2675</v>
      </c>
      <c r="H17" s="594">
        <v>2510</v>
      </c>
      <c r="I17" s="594">
        <v>162</v>
      </c>
      <c r="J17" s="594">
        <v>0</v>
      </c>
      <c r="K17" s="594">
        <v>3</v>
      </c>
      <c r="L17" s="135">
        <f t="shared" si="2"/>
        <v>2675</v>
      </c>
      <c r="M17" s="134">
        <f t="shared" si="0"/>
        <v>0</v>
      </c>
      <c r="N17" s="1371"/>
      <c r="P17" s="136"/>
      <c r="Q17" s="136"/>
      <c r="R17" s="136"/>
      <c r="S17" s="136"/>
    </row>
    <row r="18" spans="1:14" s="136" customFormat="1" ht="24" customHeight="1">
      <c r="A18" s="132">
        <v>9</v>
      </c>
      <c r="B18" s="133" t="s">
        <v>774</v>
      </c>
      <c r="C18" s="594">
        <v>2587</v>
      </c>
      <c r="D18" s="594">
        <v>66</v>
      </c>
      <c r="E18" s="594">
        <v>28</v>
      </c>
      <c r="F18" s="594">
        <v>14</v>
      </c>
      <c r="G18" s="135">
        <f t="shared" si="1"/>
        <v>2695</v>
      </c>
      <c r="H18" s="135">
        <v>2587</v>
      </c>
      <c r="I18" s="135">
        <v>66</v>
      </c>
      <c r="J18" s="135">
        <v>28</v>
      </c>
      <c r="K18" s="135">
        <v>14</v>
      </c>
      <c r="L18" s="135">
        <f t="shared" si="2"/>
        <v>2695</v>
      </c>
      <c r="M18" s="135">
        <f t="shared" si="0"/>
        <v>0</v>
      </c>
      <c r="N18" s="1371"/>
    </row>
    <row r="19" spans="1:14" s="136" customFormat="1" ht="24" customHeight="1">
      <c r="A19" s="132">
        <v>10</v>
      </c>
      <c r="B19" s="133" t="s">
        <v>775</v>
      </c>
      <c r="C19" s="594">
        <v>3697</v>
      </c>
      <c r="D19" s="594">
        <v>21</v>
      </c>
      <c r="E19" s="594">
        <v>0</v>
      </c>
      <c r="F19" s="595">
        <v>0</v>
      </c>
      <c r="G19" s="135">
        <f t="shared" si="1"/>
        <v>3718</v>
      </c>
      <c r="H19" s="594">
        <v>3697</v>
      </c>
      <c r="I19" s="594">
        <v>21</v>
      </c>
      <c r="J19" s="594">
        <v>0</v>
      </c>
      <c r="K19" s="595">
        <v>0</v>
      </c>
      <c r="L19" s="135">
        <f t="shared" si="2"/>
        <v>3718</v>
      </c>
      <c r="M19" s="135">
        <f t="shared" si="0"/>
        <v>0</v>
      </c>
      <c r="N19" s="1371"/>
    </row>
    <row r="20" spans="1:14" s="136" customFormat="1" ht="24" customHeight="1">
      <c r="A20" s="132">
        <v>11</v>
      </c>
      <c r="B20" s="133" t="s">
        <v>776</v>
      </c>
      <c r="C20" s="596">
        <v>2461</v>
      </c>
      <c r="D20" s="596">
        <v>69</v>
      </c>
      <c r="E20" s="596">
        <v>0</v>
      </c>
      <c r="F20" s="596">
        <v>28</v>
      </c>
      <c r="G20" s="135">
        <v>2558</v>
      </c>
      <c r="H20" s="135">
        <v>2461</v>
      </c>
      <c r="I20" s="135">
        <v>69</v>
      </c>
      <c r="J20" s="135">
        <v>0</v>
      </c>
      <c r="K20" s="135">
        <v>28</v>
      </c>
      <c r="L20" s="135">
        <v>2558</v>
      </c>
      <c r="M20" s="135">
        <f t="shared" si="0"/>
        <v>0</v>
      </c>
      <c r="N20" s="1371"/>
    </row>
    <row r="21" spans="1:14" s="136" customFormat="1" ht="24" customHeight="1">
      <c r="A21" s="132">
        <v>12</v>
      </c>
      <c r="B21" s="133" t="s">
        <v>777</v>
      </c>
      <c r="C21" s="594">
        <v>2735</v>
      </c>
      <c r="D21" s="594">
        <v>23</v>
      </c>
      <c r="E21" s="594">
        <v>0</v>
      </c>
      <c r="F21" s="594">
        <v>4</v>
      </c>
      <c r="G21" s="135">
        <f t="shared" si="1"/>
        <v>2762</v>
      </c>
      <c r="H21" s="594">
        <v>2735</v>
      </c>
      <c r="I21" s="594">
        <v>23</v>
      </c>
      <c r="J21" s="594">
        <v>0</v>
      </c>
      <c r="K21" s="594">
        <v>4</v>
      </c>
      <c r="L21" s="135">
        <f t="shared" si="2"/>
        <v>2762</v>
      </c>
      <c r="M21" s="135">
        <f t="shared" si="0"/>
        <v>0</v>
      </c>
      <c r="N21" s="1371"/>
    </row>
    <row r="22" spans="1:14" s="136" customFormat="1" ht="24" customHeight="1">
      <c r="A22" s="132">
        <v>13</v>
      </c>
      <c r="B22" s="133" t="s">
        <v>778</v>
      </c>
      <c r="C22" s="594">
        <v>1874</v>
      </c>
      <c r="D22" s="594">
        <v>94</v>
      </c>
      <c r="E22" s="594">
        <v>4</v>
      </c>
      <c r="F22" s="594">
        <v>39</v>
      </c>
      <c r="G22" s="135">
        <f t="shared" si="1"/>
        <v>2011</v>
      </c>
      <c r="H22" s="594">
        <v>1874</v>
      </c>
      <c r="I22" s="594">
        <v>94</v>
      </c>
      <c r="J22" s="594">
        <v>4</v>
      </c>
      <c r="K22" s="594">
        <v>39</v>
      </c>
      <c r="L22" s="135">
        <f t="shared" si="2"/>
        <v>2011</v>
      </c>
      <c r="M22" s="135">
        <f t="shared" si="0"/>
        <v>0</v>
      </c>
      <c r="N22" s="1372"/>
    </row>
    <row r="23" spans="1:19" s="137" customFormat="1" ht="24" customHeight="1">
      <c r="A23" s="1373" t="s">
        <v>779</v>
      </c>
      <c r="B23" s="1373"/>
      <c r="C23" s="936">
        <f aca="true" t="shared" si="3" ref="C23:K23">SUM(C10:C22)</f>
        <v>33654</v>
      </c>
      <c r="D23" s="936">
        <f t="shared" si="3"/>
        <v>1362</v>
      </c>
      <c r="E23" s="936">
        <f t="shared" si="3"/>
        <v>68</v>
      </c>
      <c r="F23" s="936">
        <f t="shared" si="3"/>
        <v>117</v>
      </c>
      <c r="G23" s="936">
        <f>SUM(G10:G22)</f>
        <v>35201</v>
      </c>
      <c r="H23" s="936">
        <f t="shared" si="3"/>
        <v>33654</v>
      </c>
      <c r="I23" s="936">
        <f t="shared" si="3"/>
        <v>1362</v>
      </c>
      <c r="J23" s="936">
        <f t="shared" si="3"/>
        <v>68</v>
      </c>
      <c r="K23" s="936">
        <f t="shared" si="3"/>
        <v>117</v>
      </c>
      <c r="L23" s="936">
        <f>SUM(L10:L22)</f>
        <v>35201</v>
      </c>
      <c r="M23" s="937">
        <f t="shared" si="0"/>
        <v>0</v>
      </c>
      <c r="N23" s="938">
        <f>SUM(N10:N22)</f>
        <v>0</v>
      </c>
      <c r="P23" s="136"/>
      <c r="Q23" s="136"/>
      <c r="R23" s="136"/>
      <c r="S23" s="136"/>
    </row>
    <row r="24" spans="1:13" ht="12.75">
      <c r="A24" s="138"/>
      <c r="B24" s="139"/>
      <c r="C24" s="139"/>
      <c r="D24" s="139"/>
      <c r="E24" s="139"/>
      <c r="F24" s="139"/>
      <c r="G24" s="139"/>
      <c r="H24" s="139"/>
      <c r="I24" s="139"/>
      <c r="J24" s="139"/>
      <c r="K24" s="139"/>
      <c r="L24" s="139"/>
      <c r="M24" s="139"/>
    </row>
    <row r="25" spans="1:13" ht="12.75">
      <c r="A25" s="138"/>
      <c r="B25" s="139"/>
      <c r="C25" s="139"/>
      <c r="D25" s="139"/>
      <c r="E25" s="139"/>
      <c r="F25" s="139"/>
      <c r="G25" s="139"/>
      <c r="H25" s="139"/>
      <c r="I25" s="139"/>
      <c r="J25" s="139"/>
      <c r="K25" s="139"/>
      <c r="L25" s="139"/>
      <c r="M25" s="139"/>
    </row>
    <row r="26" spans="1:14" s="3" customFormat="1" ht="63" customHeight="1">
      <c r="A26" s="1252" t="s">
        <v>9</v>
      </c>
      <c r="B26" s="1252"/>
      <c r="C26" s="1252"/>
      <c r="D26" s="1252"/>
      <c r="E26" s="32"/>
      <c r="I26" s="47"/>
      <c r="J26" s="47"/>
      <c r="K26" s="1252" t="s">
        <v>741</v>
      </c>
      <c r="L26" s="1252"/>
      <c r="M26" s="1252"/>
      <c r="N26" s="1252"/>
    </row>
    <row r="27" spans="1:13" ht="12.75">
      <c r="A27" s="1367"/>
      <c r="B27" s="1367"/>
      <c r="C27" s="1367"/>
      <c r="D27" s="1367"/>
      <c r="E27" s="1367"/>
      <c r="F27" s="1367"/>
      <c r="G27" s="1367"/>
      <c r="H27" s="1367"/>
      <c r="I27" s="1367"/>
      <c r="J27" s="1367"/>
      <c r="K27" s="1367"/>
      <c r="L27" s="1367"/>
      <c r="M27" s="1367"/>
    </row>
  </sheetData>
  <sheetProtection/>
  <mergeCells count="18">
    <mergeCell ref="B7:B8"/>
    <mergeCell ref="D1:I1"/>
    <mergeCell ref="L1:M1"/>
    <mergeCell ref="A2:M2"/>
    <mergeCell ref="A3:M3"/>
    <mergeCell ref="A5:M5"/>
    <mergeCell ref="A6:B6"/>
    <mergeCell ref="L6:N6"/>
    <mergeCell ref="A27:M27"/>
    <mergeCell ref="C7:G7"/>
    <mergeCell ref="H7:L7"/>
    <mergeCell ref="M7:M8"/>
    <mergeCell ref="N10:N22"/>
    <mergeCell ref="A23:B23"/>
    <mergeCell ref="A26:D26"/>
    <mergeCell ref="K26:N26"/>
    <mergeCell ref="N7:N8"/>
    <mergeCell ref="A7:A8"/>
  </mergeCells>
  <printOptions horizontalCentered="1"/>
  <pageMargins left="0.708661417322835" right="0.078740157480315" top="0.236220472440945" bottom="0" header="0.078740157480315" footer="0.078740157480315"/>
  <pageSetup horizontalDpi="600" verticalDpi="600" orientation="landscape" paperSize="9" scale="90" r:id="rId1"/>
  <headerFooter>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2020-07-03T03:31:27Z</cp:lastPrinted>
  <dcterms:created xsi:type="dcterms:W3CDTF">1996-10-14T23:33:28Z</dcterms:created>
  <dcterms:modified xsi:type="dcterms:W3CDTF">2020-07-03T03:33:49Z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